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23040" windowHeight="9960"/>
  </bookViews>
  <sheets>
    <sheet name="Acquisition List" sheetId="1" r:id="rId1"/>
  </sheets>
  <definedNames>
    <definedName name="_xlnm.Print_Area" localSheetId="0">'Acquisition List'!$A$1:$N$40</definedName>
  </definedNames>
  <calcPr calcId="162913"/>
</workbook>
</file>

<file path=xl/calcChain.xml><?xml version="1.0" encoding="utf-8"?>
<calcChain xmlns="http://schemas.openxmlformats.org/spreadsheetml/2006/main">
  <c r="E26" i="1" l="1"/>
  <c r="E32" i="1" l="1"/>
  <c r="F32" i="1" s="1"/>
  <c r="E30" i="1"/>
  <c r="F30" i="1" s="1"/>
  <c r="E28" i="1"/>
  <c r="F28" i="1" s="1"/>
  <c r="F27" i="1"/>
  <c r="F18" i="1" l="1"/>
  <c r="E23" i="1"/>
  <c r="F23" i="1" s="1"/>
  <c r="E22" i="1"/>
  <c r="F22" i="1" s="1"/>
  <c r="E21" i="1"/>
  <c r="F21" i="1" s="1"/>
  <c r="E20" i="1"/>
  <c r="F20" i="1" s="1"/>
  <c r="E19" i="1"/>
  <c r="F19" i="1" s="1"/>
  <c r="E18" i="1"/>
  <c r="E31" i="1"/>
  <c r="F31" i="1" s="1"/>
  <c r="E29" i="1"/>
  <c r="F29" i="1" s="1"/>
  <c r="F33" i="1" l="1"/>
  <c r="F24" i="1" l="1"/>
</calcChain>
</file>

<file path=xl/sharedStrings.xml><?xml version="1.0" encoding="utf-8"?>
<sst xmlns="http://schemas.openxmlformats.org/spreadsheetml/2006/main" count="236" uniqueCount="151">
  <si>
    <t>#</t>
  </si>
  <si>
    <t>Acquisition or Restoration
Parcel Name</t>
  </si>
  <si>
    <t>Proposed Fee Title or Easement Holder
(if applicable)</t>
  </si>
  <si>
    <t>Environment and Natural Resources Trust Fund</t>
  </si>
  <si>
    <t># of Acres</t>
  </si>
  <si>
    <t>County</t>
  </si>
  <si>
    <t>Estimated Cost</t>
  </si>
  <si>
    <t>Latitude</t>
  </si>
  <si>
    <t>Longitude</t>
  </si>
  <si>
    <t>Estimated Annual PILT Liabilities</t>
  </si>
  <si>
    <t># of Shoreline Miles</t>
  </si>
  <si>
    <t>Please update the status column and submit with yuour periodic workplan updates. Include any significant issues related to any particular parcel in your activity and project status sections of your Main Workplan Document.</t>
  </si>
  <si>
    <r>
      <t>Instructions:</t>
    </r>
    <r>
      <rPr>
        <b/>
        <i/>
        <sz val="11"/>
        <color rgb="FF000000"/>
        <rFont val="Calibri"/>
        <family val="2"/>
        <scheme val="minor"/>
      </rPr>
      <t xml:space="preserve"> </t>
    </r>
    <r>
      <rPr>
        <i/>
        <sz val="11"/>
        <color rgb="FF000000"/>
        <rFont val="Calibri"/>
        <family val="2"/>
        <scheme val="minor"/>
      </rPr>
      <t xml:space="preserve">Please include on the following list all targeted parcels that you are currently considering for acquisition (fee title or easement) or restoration (all phases) using the appropriation. The list may include more parcels than you will ultimately acquire or conduct restoration work on with the funds. To be eligible as part of your project, however, a parcel must be included on the list.  Changes may be requested through the amendment process.                  </t>
    </r>
  </si>
  <si>
    <r>
      <t xml:space="preserve">Geographic Coordinates </t>
    </r>
    <r>
      <rPr>
        <sz val="11"/>
        <color theme="1"/>
        <rFont val="Calibri"/>
        <family val="2"/>
        <scheme val="minor"/>
      </rPr>
      <t xml:space="preserve">(preferably from the center of the parcel) </t>
    </r>
    <r>
      <rPr>
        <b/>
        <sz val="11"/>
        <color theme="1"/>
        <rFont val="Calibri"/>
        <family val="2"/>
        <scheme val="minor"/>
      </rPr>
      <t xml:space="preserve">  
Format: [Deg.]° [Min.]’ [Sec.]” [Hemis.]</t>
    </r>
  </si>
  <si>
    <r>
      <t xml:space="preserve">Site Significance                                                           </t>
    </r>
    <r>
      <rPr>
        <sz val="11"/>
        <color theme="1"/>
        <rFont val="Calibri"/>
        <family val="2"/>
        <scheme val="minor"/>
      </rPr>
      <t>(please include what ecosystem (e.g., prairie, forest, wetland, savanna) is represented as well as the ecological significance, site importance, conservation value, and public benefits)</t>
    </r>
  </si>
  <si>
    <r>
      <t>Activity Description</t>
    </r>
    <r>
      <rPr>
        <sz val="11"/>
        <color theme="1"/>
        <rFont val="Calibri"/>
        <family val="2"/>
        <scheme val="minor"/>
      </rPr>
      <t xml:space="preserve">               (e.g. fee title acquisition, conservation easement acquisition, site preparation, restoration)</t>
    </r>
  </si>
  <si>
    <r>
      <t xml:space="preserve">Type of Landowner </t>
    </r>
    <r>
      <rPr>
        <sz val="11"/>
        <color theme="1"/>
        <rFont val="Calibri"/>
        <family val="2"/>
        <scheme val="minor"/>
      </rPr>
      <t>(private individual or trust, non-profit organization, for-profit entity)</t>
    </r>
  </si>
  <si>
    <r>
      <t xml:space="preserve">Status of work                    </t>
    </r>
    <r>
      <rPr>
        <sz val="11"/>
        <color theme="1"/>
        <rFont val="Calibri"/>
        <family val="2"/>
        <scheme val="minor"/>
      </rPr>
      <t>(e.g. engaged in landowner negotiations, no longer in consideration, restoration activities underway)</t>
    </r>
  </si>
  <si>
    <t>M.L. 2020 Acquisition/Restoration Parcel List Spreadsheet</t>
  </si>
  <si>
    <t>Attachment C: Template</t>
  </si>
  <si>
    <r>
      <t xml:space="preserve">Project Title: </t>
    </r>
    <r>
      <rPr>
        <sz val="11"/>
        <rFont val="Calibri"/>
        <family val="2"/>
        <scheme val="minor"/>
      </rPr>
      <t>DNR Scientific and Natural Areas</t>
    </r>
  </si>
  <si>
    <t xml:space="preserve">Legal Citation: </t>
  </si>
  <si>
    <r>
      <t xml:space="preserve">Project Manager: </t>
    </r>
    <r>
      <rPr>
        <sz val="11"/>
        <rFont val="Calibri"/>
        <family val="2"/>
        <scheme val="minor"/>
      </rPr>
      <t>Judy Schulte</t>
    </r>
  </si>
  <si>
    <r>
      <t xml:space="preserve">Organization: </t>
    </r>
    <r>
      <rPr>
        <sz val="11"/>
        <rFont val="Calibri"/>
        <family val="2"/>
        <scheme val="minor"/>
      </rPr>
      <t>MN DNR Scientific and Natural Areas Program</t>
    </r>
  </si>
  <si>
    <r>
      <t>College/Department/Division:</t>
    </r>
    <r>
      <rPr>
        <i/>
        <sz val="11"/>
        <rFont val="Calibri"/>
        <family val="2"/>
        <scheme val="minor"/>
      </rPr>
      <t xml:space="preserve"> </t>
    </r>
    <r>
      <rPr>
        <sz val="11"/>
        <rFont val="Calibri"/>
        <family val="2"/>
        <scheme val="minor"/>
      </rPr>
      <t>Division of Ecological &amp; Water Resources</t>
    </r>
  </si>
  <si>
    <r>
      <t xml:space="preserve">Project Length and Completion Date: </t>
    </r>
    <r>
      <rPr>
        <sz val="11"/>
        <rFont val="Calibri"/>
        <family val="2"/>
        <scheme val="minor"/>
      </rPr>
      <t>3 years, June 30, 2023</t>
    </r>
  </si>
  <si>
    <t>Kittson</t>
  </si>
  <si>
    <t>Rosseau</t>
  </si>
  <si>
    <t>Norman</t>
  </si>
  <si>
    <t>Douglas</t>
  </si>
  <si>
    <t>Private</t>
  </si>
  <si>
    <t>48° 44' 5.7"</t>
  </si>
  <si>
    <t>96° 32' 12.2"</t>
  </si>
  <si>
    <t>Borders the Two Rivers river and harbors rare orchids on wet prairie of outstanding biodiversity significance.</t>
  </si>
  <si>
    <t>DNR-SNA</t>
  </si>
  <si>
    <t>46° 5' 45.7"</t>
  </si>
  <si>
    <t>95° 38' 21.3"</t>
  </si>
  <si>
    <t>Frenchmans Bluff SNA addition</t>
  </si>
  <si>
    <t>Falls Creek SNA addition</t>
  </si>
  <si>
    <t>Proposed</t>
  </si>
  <si>
    <t>In communication with landowners</t>
  </si>
  <si>
    <t>Moulton Prairie (NEW) SNA</t>
  </si>
  <si>
    <t>Very rare A-quality prairie, currently protected by a NPB easement but has no public access.</t>
  </si>
  <si>
    <t>Rock Ridge SNA addition</t>
  </si>
  <si>
    <t>Washington</t>
  </si>
  <si>
    <t>Murray</t>
  </si>
  <si>
    <t>Renville</t>
  </si>
  <si>
    <t>Dodge</t>
  </si>
  <si>
    <t>Cottonwood</t>
  </si>
  <si>
    <t>Itasca</t>
  </si>
  <si>
    <t>North Fork Zumbro SNA addition</t>
  </si>
  <si>
    <t>Mound Prairie SNA addition</t>
  </si>
  <si>
    <t>Englund Ecotone SNA addition</t>
  </si>
  <si>
    <t>Goodhue</t>
  </si>
  <si>
    <t>Houston</t>
  </si>
  <si>
    <t>Benton</t>
  </si>
  <si>
    <t>Crow Wing</t>
  </si>
  <si>
    <t>Bemis SNA (new)</t>
  </si>
  <si>
    <t>Boltuck-Rice Forever Wild SNA addition</t>
  </si>
  <si>
    <t>Hythecker Prairie SNA addition</t>
  </si>
  <si>
    <t>Lund Prairie (new) SNA</t>
  </si>
  <si>
    <t>Morton Outcrop SNA addition</t>
  </si>
  <si>
    <t>Wabu Woods SNA addition</t>
  </si>
  <si>
    <t xml:space="preserve">In communication with Deer Lake Association </t>
  </si>
  <si>
    <t>In communication with lanmdowners</t>
  </si>
  <si>
    <t>Con-con land, remittances go to county</t>
  </si>
  <si>
    <t>Private (with NPB easement)</t>
  </si>
  <si>
    <t>48° 42' 22.3"</t>
  </si>
  <si>
    <t>95° 29' 13.7"</t>
  </si>
  <si>
    <t>47° 9' 51.8"</t>
  </si>
  <si>
    <t>93° 41' 26.2"</t>
  </si>
  <si>
    <t>47° 23' 41.7"</t>
  </si>
  <si>
    <t>93° 37' 0.1"</t>
  </si>
  <si>
    <t>47° 11' 59.4"</t>
  </si>
  <si>
    <t>96° 10' 46.5"</t>
  </si>
  <si>
    <t>45° 41' 18.1"</t>
  </si>
  <si>
    <t>94° 8' 56.6"</t>
  </si>
  <si>
    <t>44° 1' 36.4"</t>
  </si>
  <si>
    <t>93° 1' 56.4"</t>
  </si>
  <si>
    <t>200 foot grassland buffer on the east and north sides of the SNA to protect prairie from overspray from agricultural fields.</t>
  </si>
  <si>
    <t>45° 16' 34.8"</t>
  </si>
  <si>
    <t>92° 45' 56.1"</t>
  </si>
  <si>
    <t>44° 18' 9.7"</t>
  </si>
  <si>
    <t>92° 51' 20.6"</t>
  </si>
  <si>
    <t>43° 46' 12.9"</t>
  </si>
  <si>
    <t>91° 26' 2.7"</t>
  </si>
  <si>
    <t xml:space="preserve">Dry Sand-gravel prairie in good condition. </t>
  </si>
  <si>
    <t>Mille Lacs Moraine Addition</t>
  </si>
  <si>
    <t>46° 16' 58.3"</t>
  </si>
  <si>
    <t>93° 51' 10.9"</t>
  </si>
  <si>
    <t>MBS-mapped forest communities, Red-shouldered hawk, Cerulean Warbler</t>
  </si>
  <si>
    <t>43° 54' 57.2"</t>
  </si>
  <si>
    <t>95° 59' 28.1"</t>
  </si>
  <si>
    <t>44° 33' 3.3"</t>
  </si>
  <si>
    <t>94° 59' 36.6"</t>
  </si>
  <si>
    <t>44° 4' 60.0"</t>
  </si>
  <si>
    <t>95° 6' 4.0"</t>
  </si>
  <si>
    <t>Provides better public access to the site and protects old growth forest.</t>
  </si>
  <si>
    <t>Provides the only public access to the site and protects additional oak forest, oak savanna, and sedge meadow.</t>
  </si>
  <si>
    <t>15 species of rare orchids are found in the Bemis Swamp.  Forested wetland.</t>
  </si>
  <si>
    <t>Protect additional mesic and dry bluff prairie, and provide better management access to the SNA.</t>
  </si>
  <si>
    <t>Marsh Grove 36</t>
  </si>
  <si>
    <t>Marshall</t>
  </si>
  <si>
    <r>
      <t>48</t>
    </r>
    <r>
      <rPr>
        <vertAlign val="superscript"/>
        <sz val="11"/>
        <color theme="1"/>
        <rFont val="Calibri"/>
        <family val="2"/>
        <scheme val="minor"/>
      </rPr>
      <t xml:space="preserve">o </t>
    </r>
    <r>
      <rPr>
        <sz val="11"/>
        <color theme="1"/>
        <rFont val="Calibri"/>
        <family val="2"/>
        <scheme val="minor"/>
      </rPr>
      <t>17' 18.8"</t>
    </r>
  </si>
  <si>
    <r>
      <t>96</t>
    </r>
    <r>
      <rPr>
        <vertAlign val="superscript"/>
        <sz val="11"/>
        <color theme="1"/>
        <rFont val="Calibri"/>
        <family val="2"/>
        <scheme val="minor"/>
      </rPr>
      <t xml:space="preserve">o </t>
    </r>
    <r>
      <rPr>
        <sz val="11"/>
        <color theme="1"/>
        <rFont val="Calibri"/>
        <family val="2"/>
        <scheme val="minor"/>
      </rPr>
      <t>22' 50.2"</t>
    </r>
  </si>
  <si>
    <t xml:space="preserve">Large high quality mesic to wet prairie
</t>
  </si>
  <si>
    <t>Shoreline on Deer Lake (lake of outstanding biodiversity significance), Lowland white cedar forest, Red oak-sugar maple-basswood forest, low shrub poor fen.</t>
  </si>
  <si>
    <r>
      <t>NOTES:</t>
    </r>
    <r>
      <rPr>
        <sz val="11"/>
        <color theme="1"/>
        <rFont val="Calibri"/>
        <family val="2"/>
        <scheme val="minor"/>
      </rPr>
      <t>The above acquisition list and attached map identifies priority projects for this appropriation. The DNR may request to add other qualifying sites to the list.</t>
    </r>
  </si>
  <si>
    <t>Lester Lake SNA</t>
  </si>
  <si>
    <t>NA</t>
  </si>
  <si>
    <t>Hubbard</t>
  </si>
  <si>
    <t>Public</t>
  </si>
  <si>
    <t>Badoura JP Woodland SNA</t>
  </si>
  <si>
    <t>47° 8' 47.2"</t>
  </si>
  <si>
    <t>46° 52' 34.1"</t>
  </si>
  <si>
    <t>94° 45' 53.7"</t>
  </si>
  <si>
    <t>94° 40' 37.9"</t>
  </si>
  <si>
    <t>Restoration</t>
  </si>
  <si>
    <t>Rehabiliation</t>
  </si>
  <si>
    <t>Antelope Valley SNA</t>
  </si>
  <si>
    <t>Yellow Medicine</t>
  </si>
  <si>
    <t>44° 40' 31"</t>
  </si>
  <si>
    <t>96° 07' 17"</t>
  </si>
  <si>
    <t>Wet Saline Prairie, Upland Sandpiper noted onsite</t>
  </si>
  <si>
    <t>Hemlock Ravine SNA</t>
  </si>
  <si>
    <t>46° 40' 3.5"</t>
  </si>
  <si>
    <t>92° 21' 6.0"</t>
  </si>
  <si>
    <t>Carlton</t>
  </si>
  <si>
    <t xml:space="preserve">public  </t>
  </si>
  <si>
    <t>Mille Lacs Moraine SNA</t>
  </si>
  <si>
    <t>46° 16' 54.9"</t>
  </si>
  <si>
    <t>93° 51' 12.4"</t>
  </si>
  <si>
    <t>Minnesota Point Pine Forest SNA</t>
  </si>
  <si>
    <t>46° 43' 4.2"</t>
  </si>
  <si>
    <t>92° 2' 4.3"</t>
  </si>
  <si>
    <t>St. Louis</t>
  </si>
  <si>
    <t>One of the most diverse forested natural areas remaining in Washington County. Acquisition would expand the Falls Creek SNA by nearly 60%, protect 1200 linear feet of St. Criox river frontage,  fill in a protection gap within the St. Croix National Scenic Riverway and provide greater/safer public access.</t>
  </si>
  <si>
    <t xml:space="preserve">Large high quality sand/gravel prairie with 5 small lakes.  Currently protected by NPB easement.
</t>
  </si>
  <si>
    <t xml:space="preserve">Protect additional floodplain forest and improve public access. </t>
  </si>
  <si>
    <t xml:space="preserve">Red Pine-White Pine Forest. </t>
  </si>
  <si>
    <t xml:space="preserve"> Jack Pine (yarrow) woodland.</t>
  </si>
  <si>
    <t>Protect additional rock outcrop prairie.</t>
  </si>
  <si>
    <t>Protect additional rock outcrop and mesic prairie along with additional access to site.</t>
  </si>
  <si>
    <t>Fee Title Acquisition (Concon)</t>
  </si>
  <si>
    <t xml:space="preserve">Fee Title Acquisition  </t>
  </si>
  <si>
    <r>
      <t>M.L. 2020 ENRTF Appropriation:  $</t>
    </r>
    <r>
      <rPr>
        <i/>
        <sz val="11"/>
        <rFont val="Calibri"/>
        <family val="2"/>
        <scheme val="minor"/>
      </rPr>
      <t>5,875,000</t>
    </r>
  </si>
  <si>
    <t>Lake Bronson Parkland SNA addition</t>
  </si>
  <si>
    <t>Rehabilitate slide areas/prevent erosion in an imperiled (S2) boreal hardwood forest with eastern hemlock (END).</t>
  </si>
  <si>
    <t>Restore former building area within an high-quality oak forest with several special concern bird species and SGCN.</t>
  </si>
  <si>
    <t>Restoration/erosion control in critically imperiled (S1) dune and beach systems with numerous listed species unique to the area.</t>
  </si>
  <si>
    <r>
      <t>Today’s Date:</t>
    </r>
    <r>
      <rPr>
        <sz val="11"/>
        <rFont val="Calibri"/>
        <family val="2"/>
        <scheme val="minor"/>
      </rPr>
      <t xml:space="preserve"> April 15,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</si>
</sst>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0_);_(&quot;$&quot;* \(#,##0\);_(&quot;$&quot;* &quot;-&quot;_);_(@_)"/>
  </numFmts>
  <fonts count="2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b/>
      <sz val="11"/>
      <color rgb="FF000000"/>
      <name val="Calibri"/>
      <family val="2"/>
      <scheme val="minor"/>
    </font>
    <font>
      <i/>
      <sz val="11"/>
      <color rgb="FF000000"/>
      <name val="Calibri"/>
      <family val="2"/>
      <scheme val="minor"/>
    </font>
    <font>
      <b/>
      <i/>
      <sz val="11"/>
      <color rgb="FF000000"/>
      <name val="Calibri"/>
      <family val="2"/>
      <scheme val="minor"/>
    </font>
    <font>
      <sz val="11"/>
      <color theme="1"/>
      <name val="Arial"/>
      <family val="2"/>
    </font>
    <font>
      <sz val="10"/>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11" fillId="0" borderId="0" xfId="0" applyFont="1" applyAlignment="1">
      <alignment vertical="top"/>
    </xf>
    <xf numFmtId="0" fontId="11" fillId="0" borderId="0" xfId="0" applyFont="1"/>
    <xf numFmtId="0" fontId="10" fillId="0" borderId="0" xfId="0" applyFont="1"/>
    <xf numFmtId="0" fontId="9" fillId="0" borderId="0" xfId="0" applyFont="1"/>
    <xf numFmtId="42" fontId="9" fillId="0" borderId="0" xfId="0" applyNumberFormat="1" applyFont="1"/>
    <xf numFmtId="0" fontId="10" fillId="0" borderId="0" xfId="0" applyFont="1" applyAlignment="1"/>
    <xf numFmtId="0" fontId="14" fillId="0" borderId="0" xfId="0" applyFont="1" applyAlignment="1"/>
    <xf numFmtId="0" fontId="8" fillId="0" borderId="6" xfId="0" applyFont="1" applyFill="1" applyBorder="1" applyAlignment="1">
      <alignment horizontal="left" vertical="top" wrapText="1"/>
    </xf>
    <xf numFmtId="0" fontId="9" fillId="0" borderId="1" xfId="0" applyFont="1" applyBorder="1" applyAlignment="1">
      <alignment horizontal="center" vertical="top" wrapText="1"/>
    </xf>
    <xf numFmtId="0" fontId="8" fillId="0" borderId="1" xfId="0" applyFont="1" applyBorder="1" applyAlignment="1">
      <alignment vertical="top" wrapText="1"/>
    </xf>
    <xf numFmtId="0" fontId="13" fillId="0" borderId="6" xfId="0" applyFont="1" applyFill="1" applyBorder="1" applyAlignment="1">
      <alignment horizontal="center" vertical="top" wrapText="1"/>
    </xf>
    <xf numFmtId="0" fontId="9" fillId="0" borderId="1" xfId="0" applyFont="1" applyBorder="1" applyAlignment="1">
      <alignment vertical="top" wrapText="1"/>
    </xf>
    <xf numFmtId="42" fontId="8" fillId="0" borderId="6"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9" fillId="0" borderId="0" xfId="0" applyFont="1" applyAlignment="1">
      <alignment vertical="top"/>
    </xf>
    <xf numFmtId="42" fontId="9" fillId="0" borderId="1" xfId="0" applyNumberFormat="1" applyFont="1" applyBorder="1" applyAlignment="1">
      <alignment vertical="top" wrapText="1"/>
    </xf>
    <xf numFmtId="0" fontId="8" fillId="0" borderId="1"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0" xfId="0" applyFont="1" applyFill="1" applyAlignment="1">
      <alignmen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Fill="1" applyBorder="1" applyAlignment="1">
      <alignment horizontal="center" vertical="top" wrapText="1"/>
    </xf>
    <xf numFmtId="0" fontId="6" fillId="0" borderId="1" xfId="0" applyFont="1" applyFill="1" applyBorder="1" applyAlignment="1">
      <alignment vertical="top" wrapText="1"/>
    </xf>
    <xf numFmtId="0" fontId="9" fillId="0" borderId="1" xfId="0" applyFont="1" applyFill="1" applyBorder="1" applyAlignment="1">
      <alignment vertical="top" wrapText="1"/>
    </xf>
    <xf numFmtId="42" fontId="9" fillId="0" borderId="1" xfId="0" applyNumberFormat="1" applyFont="1" applyFill="1" applyBorder="1" applyAlignment="1">
      <alignment vertical="top" wrapText="1"/>
    </xf>
    <xf numFmtId="0" fontId="8" fillId="0" borderId="1" xfId="0" applyFont="1" applyFill="1" applyBorder="1" applyAlignment="1">
      <alignment horizontal="left" vertical="top" wrapText="1"/>
    </xf>
    <xf numFmtId="0" fontId="9" fillId="0" borderId="0" xfId="0" applyFont="1" applyFill="1" applyAlignment="1">
      <alignment vertical="top"/>
    </xf>
    <xf numFmtId="0" fontId="6" fillId="0" borderId="6" xfId="0" applyFont="1" applyFill="1" applyBorder="1" applyAlignment="1">
      <alignment horizontal="left" vertical="top" wrapText="1"/>
    </xf>
    <xf numFmtId="0" fontId="6" fillId="0" borderId="1" xfId="0" applyFont="1" applyBorder="1" applyAlignment="1">
      <alignment horizontal="center" vertical="top" wrapText="1"/>
    </xf>
    <xf numFmtId="0" fontId="9" fillId="0" borderId="0" xfId="0" applyFont="1" applyAlignment="1">
      <alignment horizontal="center"/>
    </xf>
    <xf numFmtId="0" fontId="10" fillId="0" borderId="0" xfId="0" applyFont="1" applyAlignment="1">
      <alignment horizontal="center"/>
    </xf>
    <xf numFmtId="0" fontId="14" fillId="0" borderId="0" xfId="0" applyFont="1" applyAlignment="1">
      <alignment horizontal="center"/>
    </xf>
    <xf numFmtId="0" fontId="5" fillId="0" borderId="1" xfId="0" applyFont="1" applyFill="1" applyBorder="1" applyAlignment="1">
      <alignment horizontal="center" vertical="top" wrapText="1"/>
    </xf>
    <xf numFmtId="0" fontId="5" fillId="0" borderId="1" xfId="0" applyFont="1" applyBorder="1" applyAlignment="1">
      <alignment vertical="top" wrapText="1"/>
    </xf>
    <xf numFmtId="0" fontId="18" fillId="0" borderId="0" xfId="0" applyFont="1" applyFill="1" applyAlignment="1">
      <alignment vertical="top"/>
    </xf>
    <xf numFmtId="0" fontId="18" fillId="0" borderId="1" xfId="0" applyFont="1" applyFill="1" applyBorder="1" applyAlignment="1">
      <alignment horizontal="center" vertical="top" wrapText="1"/>
    </xf>
    <xf numFmtId="0" fontId="18" fillId="0" borderId="1" xfId="0" applyFont="1" applyFill="1" applyBorder="1" applyAlignment="1">
      <alignment vertical="top" wrapText="1"/>
    </xf>
    <xf numFmtId="42" fontId="18" fillId="0" borderId="1" xfId="0" applyNumberFormat="1" applyFont="1" applyFill="1" applyBorder="1" applyAlignment="1">
      <alignment vertical="top" wrapText="1"/>
    </xf>
    <xf numFmtId="49" fontId="18" fillId="0" borderId="1" xfId="0" applyNumberFormat="1" applyFont="1" applyFill="1" applyBorder="1" applyAlignment="1">
      <alignment vertical="top" wrapText="1"/>
    </xf>
    <xf numFmtId="0" fontId="18" fillId="0" borderId="0" xfId="0" applyFont="1" applyFill="1" applyAlignment="1">
      <alignment vertical="top" wrapText="1"/>
    </xf>
    <xf numFmtId="0" fontId="10" fillId="2" borderId="1" xfId="0" applyFont="1" applyFill="1" applyBorder="1" applyAlignment="1">
      <alignment horizontal="center" vertical="top" wrapText="1"/>
    </xf>
    <xf numFmtId="0" fontId="9" fillId="0" borderId="0" xfId="0" applyFont="1" applyAlignment="1">
      <alignment horizontal="center" vertical="top"/>
    </xf>
    <xf numFmtId="0" fontId="10" fillId="0" borderId="0" xfId="0" applyFont="1" applyAlignment="1">
      <alignment horizontal="center" vertical="top"/>
    </xf>
    <xf numFmtId="0" fontId="14" fillId="0" borderId="0" xfId="0" applyFont="1" applyAlignment="1">
      <alignment horizontal="center" vertical="top"/>
    </xf>
    <xf numFmtId="0" fontId="5" fillId="0" borderId="1" xfId="0" applyFont="1" applyFill="1" applyBorder="1" applyAlignment="1">
      <alignment vertical="top" wrapText="1"/>
    </xf>
    <xf numFmtId="0" fontId="4" fillId="0" borderId="6" xfId="0" applyFont="1" applyFill="1" applyBorder="1" applyAlignment="1">
      <alignment horizontal="left" vertical="top" wrapText="1"/>
    </xf>
    <xf numFmtId="0" fontId="4" fillId="0" borderId="6"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Alignment="1">
      <alignment vertical="top" wrapText="1"/>
    </xf>
    <xf numFmtId="42" fontId="4" fillId="0" borderId="6" xfId="0" applyNumberFormat="1" applyFont="1" applyFill="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Fill="1" applyBorder="1" applyAlignment="1">
      <alignment horizontal="center" vertical="top" wrapText="1"/>
    </xf>
    <xf numFmtId="42" fontId="3" fillId="0" borderId="1" xfId="0" applyNumberFormat="1" applyFont="1" applyBorder="1" applyAlignment="1">
      <alignment vertical="top" wrapText="1"/>
    </xf>
    <xf numFmtId="0" fontId="3" fillId="0" borderId="6"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10"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1" xfId="0" applyFont="1" applyFill="1" applyBorder="1" applyAlignment="1">
      <alignment horizontal="center" wrapText="1"/>
    </xf>
    <xf numFmtId="42" fontId="10" fillId="2" borderId="5" xfId="0" applyNumberFormat="1" applyFont="1" applyFill="1" applyBorder="1" applyAlignment="1">
      <alignment horizontal="center" wrapText="1"/>
    </xf>
    <xf numFmtId="42" fontId="10" fillId="2" borderId="6" xfId="0" applyNumberFormat="1" applyFont="1" applyFill="1" applyBorder="1" applyAlignment="1">
      <alignment horizontal="center" wrapText="1"/>
    </xf>
    <xf numFmtId="0" fontId="10" fillId="2" borderId="2" xfId="0" applyFont="1" applyFill="1" applyBorder="1" applyAlignment="1">
      <alignment horizontal="center" vertical="top" wrapText="1"/>
    </xf>
    <xf numFmtId="0" fontId="17" fillId="0" borderId="4" xfId="0" applyFont="1" applyBorder="1" applyAlignment="1">
      <alignment horizontal="center" vertical="top"/>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142875</xdr:colOff>
      <xdr:row>1</xdr:row>
      <xdr:rowOff>28575</xdr:rowOff>
    </xdr:from>
    <xdr:to>
      <xdr:col>13</xdr:col>
      <xdr:colOff>1502948</xdr:colOff>
      <xdr:row>6</xdr:row>
      <xdr:rowOff>38100</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219075"/>
          <a:ext cx="1360073"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abSelected="1" view="pageBreakPreview" zoomScaleNormal="100" zoomScaleSheetLayoutView="100" workbookViewId="0">
      <selection activeCell="G4" sqref="G4"/>
    </sheetView>
  </sheetViews>
  <sheetFormatPr defaultColWidth="8.85546875" defaultRowHeight="15" x14ac:dyDescent="0.25"/>
  <cols>
    <col min="1" max="1" width="3.140625" style="4" customWidth="1"/>
    <col min="2" max="2" width="17.28515625" style="4" customWidth="1"/>
    <col min="3" max="4" width="11.5703125" style="42" customWidth="1"/>
    <col min="5" max="5" width="10.7109375" style="5" customWidth="1"/>
    <col min="6" max="6" width="8.85546875" style="5" customWidth="1"/>
    <col min="7" max="7" width="11.28515625" style="4" customWidth="1"/>
    <col min="8" max="8" width="39.28515625" style="4" customWidth="1"/>
    <col min="9" max="9" width="21.28515625" style="4" customWidth="1"/>
    <col min="10" max="10" width="9.28515625" style="30" customWidth="1"/>
    <col min="11" max="11" width="8.42578125" style="4" customWidth="1"/>
    <col min="12" max="12" width="13.7109375" style="4" customWidth="1"/>
    <col min="13" max="13" width="12.42578125" style="4" customWidth="1"/>
    <col min="14" max="14" width="23" style="4" customWidth="1"/>
    <col min="15" max="16384" width="8.85546875" style="4"/>
  </cols>
  <sheetData>
    <row r="1" spans="1:14" x14ac:dyDescent="0.25">
      <c r="A1" s="3" t="s">
        <v>19</v>
      </c>
    </row>
    <row r="2" spans="1:14" x14ac:dyDescent="0.25">
      <c r="A2" s="3" t="s">
        <v>3</v>
      </c>
    </row>
    <row r="3" spans="1:14" x14ac:dyDescent="0.25">
      <c r="A3" s="3" t="s">
        <v>18</v>
      </c>
    </row>
    <row r="4" spans="1:14" x14ac:dyDescent="0.25">
      <c r="A4" s="1" t="s">
        <v>20</v>
      </c>
    </row>
    <row r="5" spans="1:14" x14ac:dyDescent="0.25">
      <c r="A5" s="1" t="s">
        <v>21</v>
      </c>
      <c r="B5" s="6"/>
      <c r="C5" s="43"/>
      <c r="D5" s="43"/>
      <c r="E5" s="6"/>
      <c r="F5" s="6"/>
      <c r="G5" s="6"/>
      <c r="H5" s="6"/>
      <c r="I5" s="6"/>
      <c r="J5" s="31"/>
      <c r="K5" s="6"/>
      <c r="L5" s="6"/>
      <c r="M5" s="6"/>
      <c r="N5" s="6"/>
    </row>
    <row r="6" spans="1:14" x14ac:dyDescent="0.25">
      <c r="A6" s="1" t="s">
        <v>22</v>
      </c>
      <c r="B6" s="6"/>
      <c r="C6" s="43"/>
      <c r="D6" s="43"/>
      <c r="E6" s="6"/>
      <c r="F6" s="6"/>
      <c r="G6" s="6"/>
      <c r="H6" s="6"/>
      <c r="I6" s="6"/>
      <c r="J6" s="31"/>
      <c r="K6" s="6"/>
      <c r="L6" s="6"/>
      <c r="M6" s="6"/>
      <c r="N6" s="6"/>
    </row>
    <row r="7" spans="1:14" x14ac:dyDescent="0.25">
      <c r="A7" s="1" t="s">
        <v>23</v>
      </c>
      <c r="B7" s="6"/>
      <c r="C7" s="43"/>
      <c r="D7" s="43"/>
      <c r="E7" s="6"/>
      <c r="F7" s="6"/>
      <c r="G7" s="6"/>
      <c r="H7" s="6"/>
      <c r="I7" s="6"/>
      <c r="J7" s="31"/>
      <c r="K7" s="6"/>
      <c r="L7" s="6"/>
      <c r="M7" s="6"/>
      <c r="N7" s="6"/>
    </row>
    <row r="8" spans="1:14" x14ac:dyDescent="0.25">
      <c r="A8" s="1" t="s">
        <v>24</v>
      </c>
      <c r="B8" s="6"/>
      <c r="C8" s="43"/>
      <c r="D8" s="43"/>
      <c r="E8" s="6"/>
      <c r="F8" s="6"/>
      <c r="G8" s="6"/>
      <c r="H8" s="6"/>
      <c r="I8" s="6"/>
      <c r="J8" s="31"/>
      <c r="K8" s="6"/>
      <c r="L8" s="6"/>
      <c r="M8" s="6"/>
      <c r="N8" s="6"/>
    </row>
    <row r="9" spans="1:14" x14ac:dyDescent="0.25">
      <c r="A9" s="1" t="s">
        <v>145</v>
      </c>
      <c r="B9" s="6"/>
      <c r="C9" s="43"/>
      <c r="D9" s="43"/>
      <c r="E9" s="6"/>
      <c r="F9" s="6"/>
      <c r="G9" s="6"/>
      <c r="H9" s="6"/>
      <c r="I9" s="6"/>
      <c r="J9" s="31"/>
      <c r="K9" s="6"/>
      <c r="L9" s="6"/>
      <c r="M9" s="6"/>
      <c r="N9" s="6"/>
    </row>
    <row r="10" spans="1:14" x14ac:dyDescent="0.25">
      <c r="A10" s="1" t="s">
        <v>25</v>
      </c>
      <c r="B10" s="6"/>
      <c r="C10" s="43"/>
      <c r="D10" s="43"/>
      <c r="E10" s="6"/>
      <c r="F10" s="6"/>
      <c r="G10" s="6"/>
      <c r="H10" s="6"/>
      <c r="I10" s="6"/>
      <c r="J10" s="31"/>
      <c r="K10" s="6"/>
      <c r="L10" s="6"/>
      <c r="M10" s="6"/>
      <c r="N10" s="6"/>
    </row>
    <row r="11" spans="1:14" x14ac:dyDescent="0.25">
      <c r="A11" s="2" t="s">
        <v>150</v>
      </c>
      <c r="B11" s="7"/>
      <c r="C11" s="44"/>
      <c r="D11" s="44"/>
      <c r="E11" s="7"/>
      <c r="F11" s="7"/>
      <c r="G11" s="7"/>
      <c r="H11" s="7"/>
      <c r="I11" s="7"/>
      <c r="J11" s="32"/>
      <c r="K11" s="7"/>
      <c r="L11" s="7"/>
      <c r="M11" s="7"/>
      <c r="N11" s="7"/>
    </row>
    <row r="12" spans="1:14" x14ac:dyDescent="0.25">
      <c r="A12" s="7"/>
      <c r="B12" s="7"/>
      <c r="C12" s="44"/>
      <c r="D12" s="44"/>
      <c r="E12" s="7"/>
      <c r="F12" s="7"/>
      <c r="G12" s="7"/>
      <c r="H12" s="7"/>
      <c r="I12" s="7"/>
      <c r="J12" s="32"/>
      <c r="K12" s="7"/>
      <c r="L12" s="7"/>
      <c r="M12" s="7"/>
      <c r="N12" s="7"/>
    </row>
    <row r="13" spans="1:14" ht="30" customHeight="1" x14ac:dyDescent="0.25">
      <c r="A13" s="68" t="s">
        <v>12</v>
      </c>
      <c r="B13" s="69"/>
      <c r="C13" s="69"/>
      <c r="D13" s="69"/>
      <c r="E13" s="69"/>
      <c r="F13" s="69"/>
      <c r="G13" s="69"/>
      <c r="H13" s="69"/>
      <c r="I13" s="69"/>
      <c r="J13" s="69"/>
      <c r="K13" s="69"/>
      <c r="L13" s="69"/>
      <c r="M13" s="69"/>
      <c r="N13" s="70"/>
    </row>
    <row r="14" spans="1:14" ht="18" customHeight="1" x14ac:dyDescent="0.25">
      <c r="A14" s="71" t="s">
        <v>11</v>
      </c>
      <c r="B14" s="72"/>
      <c r="C14" s="72"/>
      <c r="D14" s="72"/>
      <c r="E14" s="72"/>
      <c r="F14" s="72"/>
      <c r="G14" s="72"/>
      <c r="H14" s="72"/>
      <c r="I14" s="72"/>
      <c r="J14" s="72"/>
      <c r="K14" s="72"/>
      <c r="L14" s="72"/>
      <c r="M14" s="72"/>
      <c r="N14" s="73"/>
    </row>
    <row r="15" spans="1:14" ht="9" customHeight="1" x14ac:dyDescent="0.25"/>
    <row r="16" spans="1:14" ht="119.25" customHeight="1" x14ac:dyDescent="0.25">
      <c r="A16" s="61" t="s">
        <v>0</v>
      </c>
      <c r="B16" s="63" t="s">
        <v>1</v>
      </c>
      <c r="C16" s="66" t="s">
        <v>13</v>
      </c>
      <c r="D16" s="67"/>
      <c r="E16" s="64" t="s">
        <v>6</v>
      </c>
      <c r="F16" s="64" t="s">
        <v>9</v>
      </c>
      <c r="G16" s="61" t="s">
        <v>5</v>
      </c>
      <c r="H16" s="61" t="s">
        <v>14</v>
      </c>
      <c r="I16" s="61" t="s">
        <v>15</v>
      </c>
      <c r="J16" s="61" t="s">
        <v>4</v>
      </c>
      <c r="K16" s="61" t="s">
        <v>10</v>
      </c>
      <c r="L16" s="61" t="s">
        <v>16</v>
      </c>
      <c r="M16" s="61" t="s">
        <v>2</v>
      </c>
      <c r="N16" s="61" t="s">
        <v>17</v>
      </c>
    </row>
    <row r="17" spans="1:14" ht="22.5" customHeight="1" x14ac:dyDescent="0.25">
      <c r="A17" s="62"/>
      <c r="B17" s="62"/>
      <c r="C17" s="41" t="s">
        <v>7</v>
      </c>
      <c r="D17" s="41" t="s">
        <v>8</v>
      </c>
      <c r="E17" s="65"/>
      <c r="F17" s="65"/>
      <c r="G17" s="62"/>
      <c r="H17" s="62"/>
      <c r="I17" s="62"/>
      <c r="J17" s="62"/>
      <c r="K17" s="62"/>
      <c r="L17" s="62"/>
      <c r="M17" s="62"/>
      <c r="N17" s="62"/>
    </row>
    <row r="18" spans="1:14" s="27" customFormat="1" ht="45" customHeight="1" x14ac:dyDescent="0.2">
      <c r="A18" s="22">
        <v>1</v>
      </c>
      <c r="B18" s="23" t="s">
        <v>57</v>
      </c>
      <c r="C18" s="33" t="s">
        <v>67</v>
      </c>
      <c r="D18" s="33" t="s">
        <v>68</v>
      </c>
      <c r="E18" s="25">
        <f>J18*500</f>
        <v>297500</v>
      </c>
      <c r="F18" s="25">
        <f>5*J18</f>
        <v>2975</v>
      </c>
      <c r="G18" s="26" t="s">
        <v>27</v>
      </c>
      <c r="H18" s="45" t="s">
        <v>99</v>
      </c>
      <c r="I18" s="56" t="s">
        <v>143</v>
      </c>
      <c r="J18" s="22">
        <v>595</v>
      </c>
      <c r="K18" s="24"/>
      <c r="L18" s="23" t="s">
        <v>65</v>
      </c>
      <c r="M18" s="18" t="s">
        <v>34</v>
      </c>
      <c r="N18" s="23" t="s">
        <v>39</v>
      </c>
    </row>
    <row r="19" spans="1:14" s="15" customFormat="1" ht="45" x14ac:dyDescent="0.2">
      <c r="A19" s="9">
        <v>2</v>
      </c>
      <c r="B19" s="21" t="s">
        <v>58</v>
      </c>
      <c r="C19" s="33" t="s">
        <v>69</v>
      </c>
      <c r="D19" s="33" t="s">
        <v>70</v>
      </c>
      <c r="E19" s="16">
        <f>6000*J19</f>
        <v>150000</v>
      </c>
      <c r="F19" s="16">
        <f t="shared" ref="F19:F24" si="0">E19*0.0075</f>
        <v>1125</v>
      </c>
      <c r="G19" s="21" t="s">
        <v>49</v>
      </c>
      <c r="H19" s="34" t="s">
        <v>97</v>
      </c>
      <c r="I19" s="52" t="s">
        <v>144</v>
      </c>
      <c r="J19" s="9">
        <v>25</v>
      </c>
      <c r="K19" s="12">
        <v>2.5000000000000001E-2</v>
      </c>
      <c r="L19" s="21" t="s">
        <v>30</v>
      </c>
      <c r="M19" s="29" t="s">
        <v>34</v>
      </c>
      <c r="N19" s="21" t="s">
        <v>39</v>
      </c>
    </row>
    <row r="20" spans="1:14" s="15" customFormat="1" ht="45" x14ac:dyDescent="0.2">
      <c r="A20" s="9">
        <v>3</v>
      </c>
      <c r="B20" s="21" t="s">
        <v>52</v>
      </c>
      <c r="C20" s="33" t="s">
        <v>75</v>
      </c>
      <c r="D20" s="33" t="s">
        <v>76</v>
      </c>
      <c r="E20" s="16">
        <f>J20*6000</f>
        <v>1800000</v>
      </c>
      <c r="F20" s="16">
        <f t="shared" si="0"/>
        <v>13500</v>
      </c>
      <c r="G20" s="21" t="s">
        <v>55</v>
      </c>
      <c r="H20" s="34" t="s">
        <v>98</v>
      </c>
      <c r="I20" s="21" t="s">
        <v>144</v>
      </c>
      <c r="J20" s="9">
        <v>300</v>
      </c>
      <c r="K20" s="12"/>
      <c r="L20" s="21" t="s">
        <v>30</v>
      </c>
      <c r="M20" s="18" t="s">
        <v>34</v>
      </c>
      <c r="N20" s="21" t="s">
        <v>39</v>
      </c>
    </row>
    <row r="21" spans="1:14" s="15" customFormat="1" ht="105" customHeight="1" x14ac:dyDescent="0.2">
      <c r="A21" s="9">
        <v>4</v>
      </c>
      <c r="B21" s="34" t="s">
        <v>38</v>
      </c>
      <c r="C21" s="33" t="s">
        <v>80</v>
      </c>
      <c r="D21" s="33" t="s">
        <v>81</v>
      </c>
      <c r="E21" s="16">
        <f>J21*20000</f>
        <v>2400000</v>
      </c>
      <c r="F21" s="16">
        <f t="shared" si="0"/>
        <v>18000</v>
      </c>
      <c r="G21" s="21" t="s">
        <v>44</v>
      </c>
      <c r="H21" s="52" t="s">
        <v>136</v>
      </c>
      <c r="I21" s="21" t="s">
        <v>144</v>
      </c>
      <c r="J21" s="9">
        <v>120</v>
      </c>
      <c r="K21" s="9">
        <v>0.5</v>
      </c>
      <c r="L21" s="21" t="s">
        <v>30</v>
      </c>
      <c r="M21" s="18" t="s">
        <v>34</v>
      </c>
      <c r="N21" s="21" t="s">
        <v>40</v>
      </c>
    </row>
    <row r="22" spans="1:14" s="15" customFormat="1" ht="30" x14ac:dyDescent="0.2">
      <c r="A22" s="9">
        <v>5</v>
      </c>
      <c r="B22" s="10" t="s">
        <v>37</v>
      </c>
      <c r="C22" s="33" t="s">
        <v>73</v>
      </c>
      <c r="D22" s="33" t="s">
        <v>74</v>
      </c>
      <c r="E22" s="16">
        <f>J22*7000</f>
        <v>511000</v>
      </c>
      <c r="F22" s="16">
        <f t="shared" si="0"/>
        <v>3832.5</v>
      </c>
      <c r="G22" s="14" t="s">
        <v>28</v>
      </c>
      <c r="H22" s="34" t="s">
        <v>86</v>
      </c>
      <c r="I22" s="21" t="s">
        <v>144</v>
      </c>
      <c r="J22" s="9">
        <v>73</v>
      </c>
      <c r="K22" s="12"/>
      <c r="L22" s="52" t="s">
        <v>30</v>
      </c>
      <c r="M22" s="29" t="s">
        <v>34</v>
      </c>
      <c r="N22" s="34" t="s">
        <v>40</v>
      </c>
    </row>
    <row r="23" spans="1:14" s="15" customFormat="1" ht="45" x14ac:dyDescent="0.2">
      <c r="A23" s="9">
        <v>6</v>
      </c>
      <c r="B23" s="21" t="s">
        <v>59</v>
      </c>
      <c r="C23" s="33" t="s">
        <v>77</v>
      </c>
      <c r="D23" s="33" t="s">
        <v>78</v>
      </c>
      <c r="E23" s="16">
        <f>J23*8000</f>
        <v>320000</v>
      </c>
      <c r="F23" s="16">
        <f t="shared" si="0"/>
        <v>2400</v>
      </c>
      <c r="G23" s="21" t="s">
        <v>47</v>
      </c>
      <c r="H23" s="52" t="s">
        <v>79</v>
      </c>
      <c r="I23" s="21" t="s">
        <v>144</v>
      </c>
      <c r="J23" s="9">
        <v>40</v>
      </c>
      <c r="K23" s="12"/>
      <c r="L23" s="21" t="s">
        <v>30</v>
      </c>
      <c r="M23" s="18" t="s">
        <v>34</v>
      </c>
      <c r="N23" s="21" t="s">
        <v>40</v>
      </c>
    </row>
    <row r="24" spans="1:14" s="19" customFormat="1" ht="45" x14ac:dyDescent="0.2">
      <c r="A24" s="11">
        <v>7</v>
      </c>
      <c r="B24" s="57" t="s">
        <v>146</v>
      </c>
      <c r="C24" s="17" t="s">
        <v>31</v>
      </c>
      <c r="D24" s="17" t="s">
        <v>32</v>
      </c>
      <c r="E24" s="13">
        <v>150000</v>
      </c>
      <c r="F24" s="13">
        <f t="shared" si="0"/>
        <v>1125</v>
      </c>
      <c r="G24" s="8" t="s">
        <v>26</v>
      </c>
      <c r="H24" s="8" t="s">
        <v>33</v>
      </c>
      <c r="I24" s="8" t="s">
        <v>144</v>
      </c>
      <c r="J24" s="18">
        <v>180</v>
      </c>
      <c r="K24" s="18">
        <v>0.25</v>
      </c>
      <c r="L24" s="21" t="s">
        <v>30</v>
      </c>
      <c r="M24" s="18" t="s">
        <v>34</v>
      </c>
      <c r="N24" s="8" t="s">
        <v>40</v>
      </c>
    </row>
    <row r="25" spans="1:14" s="19" customFormat="1" ht="42.6" customHeight="1" x14ac:dyDescent="0.2">
      <c r="A25" s="11">
        <v>8</v>
      </c>
      <c r="B25" s="28" t="s">
        <v>60</v>
      </c>
      <c r="C25" s="17" t="s">
        <v>35</v>
      </c>
      <c r="D25" s="17" t="s">
        <v>36</v>
      </c>
      <c r="E25" s="13">
        <v>5425000</v>
      </c>
      <c r="F25" s="13">
        <v>37500</v>
      </c>
      <c r="G25" s="8" t="s">
        <v>29</v>
      </c>
      <c r="H25" s="55" t="s">
        <v>137</v>
      </c>
      <c r="I25" s="8" t="s">
        <v>144</v>
      </c>
      <c r="J25" s="18">
        <v>775</v>
      </c>
      <c r="K25" s="18">
        <v>3</v>
      </c>
      <c r="L25" s="55" t="s">
        <v>66</v>
      </c>
      <c r="M25" s="18" t="s">
        <v>34</v>
      </c>
      <c r="N25" s="8" t="s">
        <v>39</v>
      </c>
    </row>
    <row r="26" spans="1:14" s="49" customFormat="1" ht="45" x14ac:dyDescent="0.2">
      <c r="A26" s="11">
        <v>9</v>
      </c>
      <c r="B26" s="46" t="s">
        <v>101</v>
      </c>
      <c r="C26" s="48" t="s">
        <v>103</v>
      </c>
      <c r="D26" s="48" t="s">
        <v>104</v>
      </c>
      <c r="E26" s="50">
        <f>J26*4000</f>
        <v>1920000</v>
      </c>
      <c r="F26" s="13">
        <v>37500</v>
      </c>
      <c r="G26" s="46" t="s">
        <v>102</v>
      </c>
      <c r="H26" s="46" t="s">
        <v>105</v>
      </c>
      <c r="I26" s="8" t="s">
        <v>144</v>
      </c>
      <c r="J26" s="47">
        <v>480</v>
      </c>
      <c r="K26" s="47"/>
      <c r="L26" s="46" t="s">
        <v>66</v>
      </c>
      <c r="M26" s="47" t="s">
        <v>34</v>
      </c>
      <c r="N26" s="46" t="s">
        <v>39</v>
      </c>
    </row>
    <row r="27" spans="1:14" s="35" customFormat="1" ht="48" customHeight="1" x14ac:dyDescent="0.2">
      <c r="A27" s="36">
        <v>10</v>
      </c>
      <c r="B27" s="37" t="s">
        <v>87</v>
      </c>
      <c r="C27" s="36" t="s">
        <v>88</v>
      </c>
      <c r="D27" s="36" t="s">
        <v>89</v>
      </c>
      <c r="E27" s="38">
        <v>800000</v>
      </c>
      <c r="F27" s="38">
        <f>E27*0.0075</f>
        <v>6000</v>
      </c>
      <c r="G27" s="38" t="s">
        <v>56</v>
      </c>
      <c r="H27" s="39" t="s">
        <v>90</v>
      </c>
      <c r="I27" s="8" t="s">
        <v>144</v>
      </c>
      <c r="J27" s="36">
        <v>265</v>
      </c>
      <c r="K27" s="36">
        <v>0.5</v>
      </c>
      <c r="L27" s="37" t="s">
        <v>30</v>
      </c>
      <c r="M27" s="36" t="s">
        <v>34</v>
      </c>
      <c r="N27" s="40" t="s">
        <v>40</v>
      </c>
    </row>
    <row r="28" spans="1:14" s="15" customFormat="1" ht="45" x14ac:dyDescent="0.2">
      <c r="A28" s="9">
        <v>11</v>
      </c>
      <c r="B28" s="20" t="s">
        <v>41</v>
      </c>
      <c r="C28" s="36" t="s">
        <v>91</v>
      </c>
      <c r="D28" s="36" t="s">
        <v>92</v>
      </c>
      <c r="E28" s="16">
        <f>7000*J28</f>
        <v>560000</v>
      </c>
      <c r="F28" s="16">
        <f>E28*0.0075</f>
        <v>4200</v>
      </c>
      <c r="G28" s="21" t="s">
        <v>45</v>
      </c>
      <c r="H28" s="21" t="s">
        <v>42</v>
      </c>
      <c r="I28" s="21" t="s">
        <v>144</v>
      </c>
      <c r="J28" s="9">
        <v>80</v>
      </c>
      <c r="K28" s="9">
        <v>0.46</v>
      </c>
      <c r="L28" s="28" t="s">
        <v>66</v>
      </c>
      <c r="M28" s="18" t="s">
        <v>34</v>
      </c>
      <c r="N28" s="21" t="s">
        <v>39</v>
      </c>
    </row>
    <row r="29" spans="1:14" s="15" customFormat="1" ht="45" x14ac:dyDescent="0.2">
      <c r="A29" s="9">
        <v>12</v>
      </c>
      <c r="B29" s="21" t="s">
        <v>51</v>
      </c>
      <c r="C29" s="33" t="s">
        <v>84</v>
      </c>
      <c r="D29" s="33" t="s">
        <v>85</v>
      </c>
      <c r="E29" s="16">
        <f>5000*40</f>
        <v>200000</v>
      </c>
      <c r="F29" s="16">
        <f>E29*0.0075</f>
        <v>1500</v>
      </c>
      <c r="G29" s="21" t="s">
        <v>54</v>
      </c>
      <c r="H29" s="52" t="s">
        <v>100</v>
      </c>
      <c r="I29" s="21" t="s">
        <v>144</v>
      </c>
      <c r="J29" s="9">
        <v>40</v>
      </c>
      <c r="K29" s="12"/>
      <c r="L29" s="21" t="s">
        <v>30</v>
      </c>
      <c r="M29" s="29" t="s">
        <v>34</v>
      </c>
      <c r="N29" s="21" t="s">
        <v>64</v>
      </c>
    </row>
    <row r="30" spans="1:14" s="15" customFormat="1" ht="45" x14ac:dyDescent="0.2">
      <c r="A30" s="9">
        <v>13</v>
      </c>
      <c r="B30" s="21" t="s">
        <v>61</v>
      </c>
      <c r="C30" s="33" t="s">
        <v>93</v>
      </c>
      <c r="D30" s="33" t="s">
        <v>94</v>
      </c>
      <c r="E30" s="16">
        <f>8000*J30</f>
        <v>24000</v>
      </c>
      <c r="F30" s="16">
        <f>E30*0.0075</f>
        <v>180</v>
      </c>
      <c r="G30" s="21" t="s">
        <v>46</v>
      </c>
      <c r="H30" s="52" t="s">
        <v>142</v>
      </c>
      <c r="I30" s="8" t="s">
        <v>144</v>
      </c>
      <c r="J30" s="9">
        <v>3</v>
      </c>
      <c r="K30" s="12"/>
      <c r="L30" s="21" t="s">
        <v>30</v>
      </c>
      <c r="M30" s="18" t="s">
        <v>34</v>
      </c>
      <c r="N30" s="21" t="s">
        <v>40</v>
      </c>
    </row>
    <row r="31" spans="1:14" s="15" customFormat="1" ht="45" x14ac:dyDescent="0.2">
      <c r="A31" s="9">
        <v>14</v>
      </c>
      <c r="B31" s="21" t="s">
        <v>50</v>
      </c>
      <c r="C31" s="33" t="s">
        <v>82</v>
      </c>
      <c r="D31" s="33" t="s">
        <v>83</v>
      </c>
      <c r="E31" s="16">
        <f>7000*J31</f>
        <v>476000</v>
      </c>
      <c r="F31" s="16">
        <f>E31*0.0075</f>
        <v>3570</v>
      </c>
      <c r="G31" s="21" t="s">
        <v>53</v>
      </c>
      <c r="H31" s="52" t="s">
        <v>138</v>
      </c>
      <c r="I31" s="21" t="s">
        <v>144</v>
      </c>
      <c r="J31" s="9">
        <v>68</v>
      </c>
      <c r="K31" s="9">
        <v>0.5</v>
      </c>
      <c r="L31" s="21" t="s">
        <v>30</v>
      </c>
      <c r="M31" s="18" t="s">
        <v>34</v>
      </c>
      <c r="N31" s="21" t="s">
        <v>39</v>
      </c>
    </row>
    <row r="32" spans="1:14" s="15" customFormat="1" ht="29.45" customHeight="1" x14ac:dyDescent="0.2">
      <c r="A32" s="9">
        <v>15</v>
      </c>
      <c r="B32" s="20" t="s">
        <v>43</v>
      </c>
      <c r="C32" s="33" t="s">
        <v>95</v>
      </c>
      <c r="D32" s="33" t="s">
        <v>96</v>
      </c>
      <c r="E32" s="16">
        <f>8000*J32</f>
        <v>640000</v>
      </c>
      <c r="F32" s="16">
        <f t="shared" ref="F32" si="1">E32*0.0075</f>
        <v>4800</v>
      </c>
      <c r="G32" s="21" t="s">
        <v>48</v>
      </c>
      <c r="H32" s="52" t="s">
        <v>141</v>
      </c>
      <c r="I32" s="21" t="s">
        <v>144</v>
      </c>
      <c r="J32" s="9">
        <v>80</v>
      </c>
      <c r="K32" s="12"/>
      <c r="L32" s="21" t="s">
        <v>30</v>
      </c>
      <c r="M32" s="18" t="s">
        <v>34</v>
      </c>
      <c r="N32" s="21" t="s">
        <v>40</v>
      </c>
    </row>
    <row r="33" spans="1:14" s="15" customFormat="1" ht="75" x14ac:dyDescent="0.2">
      <c r="A33" s="9">
        <v>16</v>
      </c>
      <c r="B33" s="21" t="s">
        <v>62</v>
      </c>
      <c r="C33" s="33" t="s">
        <v>71</v>
      </c>
      <c r="D33" s="33" t="s">
        <v>72</v>
      </c>
      <c r="E33" s="16">
        <v>350000</v>
      </c>
      <c r="F33" s="16">
        <f>E33*0.0075</f>
        <v>2625</v>
      </c>
      <c r="G33" s="21" t="s">
        <v>49</v>
      </c>
      <c r="H33" s="51" t="s">
        <v>106</v>
      </c>
      <c r="I33" s="21" t="s">
        <v>144</v>
      </c>
      <c r="J33" s="9">
        <v>40</v>
      </c>
      <c r="K33" s="9">
        <v>0.1</v>
      </c>
      <c r="L33" s="21" t="s">
        <v>30</v>
      </c>
      <c r="M33" s="18" t="s">
        <v>34</v>
      </c>
      <c r="N33" s="21" t="s">
        <v>63</v>
      </c>
    </row>
    <row r="34" spans="1:14" s="15" customFormat="1" x14ac:dyDescent="0.2">
      <c r="A34" s="9">
        <v>17</v>
      </c>
      <c r="B34" s="52" t="s">
        <v>108</v>
      </c>
      <c r="C34" s="53" t="s">
        <v>113</v>
      </c>
      <c r="D34" s="53" t="s">
        <v>115</v>
      </c>
      <c r="E34" s="16">
        <v>15000</v>
      </c>
      <c r="F34" s="16" t="s">
        <v>109</v>
      </c>
      <c r="G34" s="21" t="s">
        <v>110</v>
      </c>
      <c r="H34" s="52" t="s">
        <v>139</v>
      </c>
      <c r="I34" s="52" t="s">
        <v>118</v>
      </c>
      <c r="J34" s="9">
        <v>10</v>
      </c>
      <c r="K34" s="12" t="s">
        <v>109</v>
      </c>
      <c r="L34" s="21" t="s">
        <v>111</v>
      </c>
      <c r="M34" s="18" t="s">
        <v>34</v>
      </c>
      <c r="N34" s="52" t="s">
        <v>39</v>
      </c>
    </row>
    <row r="35" spans="1:14" s="15" customFormat="1" ht="30" x14ac:dyDescent="0.2">
      <c r="A35" s="9">
        <v>18</v>
      </c>
      <c r="B35" s="20" t="s">
        <v>112</v>
      </c>
      <c r="C35" s="53" t="s">
        <v>114</v>
      </c>
      <c r="D35" s="53" t="s">
        <v>116</v>
      </c>
      <c r="E35" s="16">
        <v>30000</v>
      </c>
      <c r="F35" s="16" t="s">
        <v>109</v>
      </c>
      <c r="G35" s="21" t="s">
        <v>110</v>
      </c>
      <c r="H35" s="52" t="s">
        <v>140</v>
      </c>
      <c r="I35" s="52" t="s">
        <v>118</v>
      </c>
      <c r="J35" s="9">
        <v>23</v>
      </c>
      <c r="K35" s="12" t="s">
        <v>109</v>
      </c>
      <c r="L35" s="21" t="s">
        <v>111</v>
      </c>
      <c r="M35" s="18" t="s">
        <v>34</v>
      </c>
      <c r="N35" s="52" t="s">
        <v>39</v>
      </c>
    </row>
    <row r="36" spans="1:14" s="15" customFormat="1" ht="30" x14ac:dyDescent="0.2">
      <c r="A36" s="9">
        <v>19</v>
      </c>
      <c r="B36" s="20" t="s">
        <v>119</v>
      </c>
      <c r="C36" s="53" t="s">
        <v>121</v>
      </c>
      <c r="D36" s="53" t="s">
        <v>122</v>
      </c>
      <c r="E36" s="16">
        <v>10000</v>
      </c>
      <c r="F36" s="54" t="s">
        <v>109</v>
      </c>
      <c r="G36" s="21" t="s">
        <v>120</v>
      </c>
      <c r="H36" s="52" t="s">
        <v>123</v>
      </c>
      <c r="I36" s="52" t="s">
        <v>117</v>
      </c>
      <c r="J36" s="9">
        <v>16.5</v>
      </c>
      <c r="K36" s="52" t="s">
        <v>109</v>
      </c>
      <c r="L36" s="21" t="s">
        <v>111</v>
      </c>
      <c r="M36" s="18" t="s">
        <v>34</v>
      </c>
      <c r="N36" s="52" t="s">
        <v>39</v>
      </c>
    </row>
    <row r="37" spans="1:14" s="15" customFormat="1" ht="45" x14ac:dyDescent="0.2">
      <c r="A37" s="9">
        <v>20</v>
      </c>
      <c r="B37" s="20" t="s">
        <v>124</v>
      </c>
      <c r="C37" s="53" t="s">
        <v>125</v>
      </c>
      <c r="D37" s="53" t="s">
        <v>126</v>
      </c>
      <c r="E37" s="16">
        <v>10000</v>
      </c>
      <c r="F37" s="54" t="s">
        <v>109</v>
      </c>
      <c r="G37" s="21" t="s">
        <v>127</v>
      </c>
      <c r="H37" s="52" t="s">
        <v>147</v>
      </c>
      <c r="I37" s="52" t="s">
        <v>118</v>
      </c>
      <c r="J37" s="9">
        <v>2</v>
      </c>
      <c r="K37" s="52"/>
      <c r="L37" s="21" t="s">
        <v>128</v>
      </c>
      <c r="M37" s="18" t="s">
        <v>34</v>
      </c>
      <c r="N37" s="52" t="s">
        <v>39</v>
      </c>
    </row>
    <row r="38" spans="1:14" s="15" customFormat="1" ht="45" x14ac:dyDescent="0.2">
      <c r="A38" s="9">
        <v>21</v>
      </c>
      <c r="B38" s="20" t="s">
        <v>129</v>
      </c>
      <c r="C38" s="53" t="s">
        <v>130</v>
      </c>
      <c r="D38" s="53" t="s">
        <v>131</v>
      </c>
      <c r="E38" s="16">
        <v>7000</v>
      </c>
      <c r="F38" s="54" t="s">
        <v>109</v>
      </c>
      <c r="G38" s="21" t="s">
        <v>56</v>
      </c>
      <c r="H38" s="52" t="s">
        <v>148</v>
      </c>
      <c r="I38" s="52" t="s">
        <v>117</v>
      </c>
      <c r="J38" s="9">
        <v>1</v>
      </c>
      <c r="K38" s="52"/>
      <c r="L38" s="21" t="s">
        <v>128</v>
      </c>
      <c r="M38" s="18" t="s">
        <v>34</v>
      </c>
      <c r="N38" s="52" t="s">
        <v>39</v>
      </c>
    </row>
    <row r="39" spans="1:14" s="15" customFormat="1" ht="60" x14ac:dyDescent="0.2">
      <c r="A39" s="9">
        <v>22</v>
      </c>
      <c r="B39" s="20" t="s">
        <v>132</v>
      </c>
      <c r="C39" s="53" t="s">
        <v>133</v>
      </c>
      <c r="D39" s="53" t="s">
        <v>134</v>
      </c>
      <c r="E39" s="16">
        <v>7000</v>
      </c>
      <c r="F39" s="54" t="s">
        <v>109</v>
      </c>
      <c r="G39" s="21" t="s">
        <v>135</v>
      </c>
      <c r="H39" s="34" t="s">
        <v>149</v>
      </c>
      <c r="I39" s="52" t="s">
        <v>117</v>
      </c>
      <c r="J39" s="9">
        <v>2</v>
      </c>
      <c r="K39" s="12">
        <v>0.25</v>
      </c>
      <c r="L39" s="21" t="s">
        <v>128</v>
      </c>
      <c r="M39" s="18" t="s">
        <v>34</v>
      </c>
      <c r="N39" s="52" t="s">
        <v>39</v>
      </c>
    </row>
    <row r="40" spans="1:14" ht="40.9" customHeight="1" x14ac:dyDescent="0.25">
      <c r="A40" s="58" t="s">
        <v>107</v>
      </c>
      <c r="B40" s="59"/>
      <c r="C40" s="59"/>
      <c r="D40" s="59"/>
      <c r="E40" s="59"/>
      <c r="F40" s="59"/>
      <c r="G40" s="59"/>
      <c r="H40" s="59"/>
      <c r="I40" s="59"/>
      <c r="J40" s="59"/>
      <c r="K40" s="59"/>
      <c r="L40" s="59"/>
      <c r="M40" s="59"/>
      <c r="N40" s="60"/>
    </row>
  </sheetData>
  <mergeCells count="16">
    <mergeCell ref="A13:N13"/>
    <mergeCell ref="A14:N14"/>
    <mergeCell ref="L16:L17"/>
    <mergeCell ref="E16:E17"/>
    <mergeCell ref="K16:K17"/>
    <mergeCell ref="G16:G17"/>
    <mergeCell ref="A40:N40"/>
    <mergeCell ref="I16:I17"/>
    <mergeCell ref="J16:J17"/>
    <mergeCell ref="B16:B17"/>
    <mergeCell ref="A16:A17"/>
    <mergeCell ref="F16:F17"/>
    <mergeCell ref="H16:H17"/>
    <mergeCell ref="M16:M17"/>
    <mergeCell ref="N16:N17"/>
    <mergeCell ref="C16:D16"/>
  </mergeCells>
  <printOptions horizontalCentered="1"/>
  <pageMargins left="0.25" right="0.25" top="0.25" bottom="0.5" header="0.3" footer="0.3"/>
  <pageSetup paperSize="5" scale="87" fitToHeight="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Acquisition List</vt:lpstr>
      <vt:lpstr>'Acquisition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Parcel List Instructions</dc:title>
  <dc:creator>diana.griffith@lccmr.leg.mn</dc:creator>
  <cp:lastModifiedBy>Diana Griffith</cp:lastModifiedBy>
  <cp:lastPrinted>2019-05-09T19:26:00Z</cp:lastPrinted>
  <dcterms:created xsi:type="dcterms:W3CDTF">2010-01-14T22:09:46Z</dcterms:created>
  <dcterms:modified xsi:type="dcterms:W3CDTF">2019-05-09T19:26:20Z</dcterms:modified>
  <cp:category>2018 Parcel List Instructions</cp:category>
</cp:coreProperties>
</file>