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1" l="1"/>
  <c r="B16" i="1"/>
  <c r="B45" i="1"/>
  <c r="B44" i="1"/>
  <c r="E55" i="1"/>
  <c r="E57" i="1" l="1"/>
  <c r="E54" i="1"/>
  <c r="E53" i="1"/>
  <c r="E52" i="1"/>
  <c r="D49" i="1"/>
  <c r="E47" i="1"/>
  <c r="E41" i="1"/>
  <c r="E39" i="1"/>
  <c r="E37" i="1"/>
  <c r="E35" i="1"/>
  <c r="C29" i="1"/>
  <c r="E29" i="1" s="1"/>
  <c r="C24" i="1"/>
  <c r="E24" i="1" s="1"/>
  <c r="B22" i="1"/>
  <c r="B21" i="1"/>
  <c r="B15" i="1"/>
  <c r="C18" i="1" l="1"/>
  <c r="E18" i="1" s="1"/>
  <c r="C43" i="1"/>
  <c r="E43" i="1" s="1"/>
  <c r="C13" i="1"/>
  <c r="C49" i="1" l="1"/>
  <c r="E13" i="1"/>
  <c r="E49" i="1" s="1"/>
</calcChain>
</file>

<file path=xl/sharedStrings.xml><?xml version="1.0" encoding="utf-8"?>
<sst xmlns="http://schemas.openxmlformats.org/spreadsheetml/2006/main" count="61" uniqueCount="57">
  <si>
    <t>Environment and Natural Resources Trust Fund</t>
  </si>
  <si>
    <t>M.L. 2020 Budget Spreadsheet</t>
  </si>
  <si>
    <t>Legal Citation:</t>
  </si>
  <si>
    <t>ENVIRONMENT AND NATURAL RESOURCES TRUST FUND BUDGET</t>
  </si>
  <si>
    <t>Budget</t>
  </si>
  <si>
    <t>Amount Spent</t>
  </si>
  <si>
    <t xml:space="preserve">
Balance</t>
  </si>
  <si>
    <t>BUDGET ITEM</t>
  </si>
  <si>
    <t>Personnel (Wages and Benefits)</t>
  </si>
  <si>
    <t>Budget                 3 Years</t>
  </si>
  <si>
    <t>On-Site construction, monitoring, and testing, 2 people, 2 FTE, Carl Hanson and Stephanie Hanson based in Babbitt, MN  $58,240 annually each</t>
  </si>
  <si>
    <t>Management, technical support and project control, 1 person, 0.5 FTE, Jeffrey Hanson based in Babbitt, MN   $58,240 annually</t>
  </si>
  <si>
    <t>Benefits for on-site personnel at 40% of salary</t>
  </si>
  <si>
    <t>Professional/Technical/Service Contracts</t>
  </si>
  <si>
    <t>Equipment rental (extended reach forklight, generator) required or launching and removal of the system, competitive local bid</t>
  </si>
  <si>
    <t>On-site portable toilet, competitive local bid</t>
  </si>
  <si>
    <t>Equipment/Tools/Supplies</t>
  </si>
  <si>
    <t>Electron donor and nutrient blend supply for sulfate-reducing bacteria, proprietary from RNAS Remediation Products, Inc., Brooklyn Center, MN</t>
  </si>
  <si>
    <t>Hydrogen sulfide treatment chemical amendments, hydrogen peroxide and ferrous chloride, with dosing tecnical support from USP Technologies, Atlanta, GA</t>
  </si>
  <si>
    <t>Capital Expenditures Over $5,000</t>
  </si>
  <si>
    <t>4 Bioreactor modules with related flow control equipment, supplied by Clearwater Layline, Babbitt, MN</t>
  </si>
  <si>
    <t>Solar panels and power supply system, bid to Minnesota supplier, preferred supplier is Heliene, Mountain Iron, MN.</t>
  </si>
  <si>
    <t>Monitoring, amendment dosing equipment for hydrogen sulfide, USP Technologies, Atlanta, GA</t>
  </si>
  <si>
    <t>Clarifier and settle tank configured and supplied by Clearwater Layline, Babbitt, MN</t>
  </si>
  <si>
    <t>Fee Title Acquisition</t>
  </si>
  <si>
    <t xml:space="preserve">Easement Acquisition </t>
  </si>
  <si>
    <t>Professional Services for Acquisition</t>
  </si>
  <si>
    <t xml:space="preserve">Printing </t>
  </si>
  <si>
    <t>Travel expenses in Minnesota</t>
  </si>
  <si>
    <t>Other</t>
  </si>
  <si>
    <t>COLUMN TOTAL</t>
  </si>
  <si>
    <t xml:space="preserve">SOURCE AND USE OF OTHER FUNDS CONTRIBUTED TO THE PROJECT
</t>
  </si>
  <si>
    <t>Spent</t>
  </si>
  <si>
    <t>Balance</t>
  </si>
  <si>
    <t xml:space="preserve">Other ENRTF APPROPRIATIONS AWARDED IN THE LAST SIX YEARS
</t>
  </si>
  <si>
    <t>Amount legally obligated but not yet spent</t>
  </si>
  <si>
    <t>Status (secured or pending)</t>
  </si>
  <si>
    <t xml:space="preserve"> Budget</t>
  </si>
  <si>
    <t>Acedemic monitoring and reporting of results, students and professores chosen from area colloges by invitation and evaluation of qualifications</t>
  </si>
  <si>
    <t>pending</t>
  </si>
  <si>
    <t>secured</t>
  </si>
  <si>
    <t>Vehicle exp management, technical support 60 mi/d, 3 days/wk, at $0.545/m</t>
  </si>
  <si>
    <t>Vehicle expenses on-site personel, 60 miles/d, 5 days/wk at $0.545/mile</t>
  </si>
  <si>
    <r>
      <t xml:space="preserve">State: </t>
    </r>
    <r>
      <rPr>
        <sz val="11"/>
        <rFont val="Calibri"/>
        <family val="2"/>
      </rPr>
      <t>IRRR or Laurentian Partnership grants</t>
    </r>
  </si>
  <si>
    <r>
      <t xml:space="preserve">In kind: </t>
    </r>
    <r>
      <rPr>
        <sz val="11"/>
        <rFont val="Calibri"/>
        <family val="2"/>
      </rPr>
      <t>Clearwater BioLogic and Clearwater Layline overhead and expenses</t>
    </r>
  </si>
  <si>
    <t>Water testing equipment, safety materials and lab testing supplies, aquired through competitive bid</t>
  </si>
  <si>
    <r>
      <t xml:space="preserve">Non-State: </t>
    </r>
    <r>
      <rPr>
        <sz val="11"/>
        <rFont val="Calibri"/>
        <family val="2"/>
      </rPr>
      <t>Mining companies or Tribes for water monitoring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and access</t>
    </r>
  </si>
  <si>
    <r>
      <t xml:space="preserve">In kind: </t>
    </r>
    <r>
      <rPr>
        <sz val="11"/>
        <rFont val="Calibri"/>
        <family val="2"/>
      </rPr>
      <t>RNAS and USP Technologies technical support, amendment discount</t>
    </r>
  </si>
  <si>
    <t>Storeage container rental for equipment &amp; supplies, competitive local bid</t>
  </si>
  <si>
    <r>
      <t xml:space="preserve">Attachment A: </t>
    </r>
    <r>
      <rPr>
        <sz val="11"/>
        <rFont val="Calibri"/>
        <family val="2"/>
      </rPr>
      <t>Project Budget Spreadsheet</t>
    </r>
  </si>
  <si>
    <r>
      <t xml:space="preserve">Project Manager: </t>
    </r>
    <r>
      <rPr>
        <sz val="11"/>
        <rFont val="Calibri"/>
        <family val="2"/>
      </rPr>
      <t xml:space="preserve"> Jeffrey Hanson</t>
    </r>
  </si>
  <si>
    <r>
      <t xml:space="preserve">Project Title:  </t>
    </r>
    <r>
      <rPr>
        <sz val="11"/>
        <rFont val="Calibri"/>
        <family val="2"/>
      </rPr>
      <t>Biological Sulfate-Reduction System</t>
    </r>
  </si>
  <si>
    <r>
      <t xml:space="preserve">Organization: </t>
    </r>
    <r>
      <rPr>
        <sz val="11"/>
        <rFont val="Calibri"/>
        <family val="2"/>
      </rPr>
      <t>Clearwater BioLogic LLC</t>
    </r>
  </si>
  <si>
    <r>
      <t xml:space="preserve">Project Length and Completion Date:  </t>
    </r>
    <r>
      <rPr>
        <sz val="11"/>
        <rFont val="Calibri"/>
        <family val="2"/>
      </rPr>
      <t>3 years, July 2020 to July 2023</t>
    </r>
  </si>
  <si>
    <r>
      <t xml:space="preserve">Today's Date: </t>
    </r>
    <r>
      <rPr>
        <sz val="11"/>
        <rFont val="Calibri"/>
        <family val="2"/>
      </rPr>
      <t xml:space="preserve"> April 13, 2019</t>
    </r>
  </si>
  <si>
    <t>Certified water sampling and testing for water permit reporting to the MPCA. Supplied by contracted service suppliers for existing permit compliance.</t>
  </si>
  <si>
    <r>
      <t xml:space="preserve">Project Budget: </t>
    </r>
    <r>
      <rPr>
        <sz val="11"/>
        <rFont val="Calibri"/>
        <family val="2"/>
      </rPr>
      <t xml:space="preserve"> $1,268,266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</si>
</sst>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mm\ d\,\ yyyy"/>
    <numFmt numFmtId="165" formatCode="&quot;$&quot;#,##0"/>
    <numFmt numFmtId="166" formatCode="_([$$-409]* #,##0_);_([$$-409]* \(#,##0\);_([$$-409]* &quot;-&quot;??_);_(@_)"/>
    <numFmt numFmtId="167" formatCode="_(&quot;$&quot;* #,##0_);_(&quot;$&quot;* \(#,##0\);_(&quot;$&quot;* &quot;-&quot;??_);_(@_)"/>
  </numFmts>
  <fonts count="10">
    <font>
      <sz val="10"/>
      <color rgb="FF000000"/>
      <name val="Arial"/>
    </font>
    <font>
      <b/>
      <sz val="11"/>
      <name val="Calibri"/>
    </font>
    <font>
      <sz val="11"/>
      <name val="Calibri"/>
    </font>
    <font>
      <sz val="10"/>
      <name val="Arial"/>
    </font>
    <font>
      <i/>
      <sz val="11"/>
      <name val="Calibri"/>
    </font>
    <font>
      <b/>
      <sz val="11"/>
      <color rgb="FF000000"/>
      <name val="Arial"/>
    </font>
    <font>
      <b/>
      <sz val="11"/>
      <color rgb="FFFFFFFF"/>
      <name val="Calibri"/>
    </font>
    <font>
      <sz val="11"/>
      <name val="Calibri"/>
      <family val="2"/>
    </font>
    <font>
      <b/>
      <sz val="11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5" fillId="3" borderId="0" xfId="0" applyNumberFormat="1" applyFont="1" applyFill="1" applyAlignment="1">
      <alignment horizontal="right"/>
    </xf>
    <xf numFmtId="0" fontId="6" fillId="0" borderId="0" xfId="0" applyFont="1" applyAlignment="1">
      <alignment vertical="top"/>
    </xf>
    <xf numFmtId="165" fontId="1" fillId="0" borderId="6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165" fontId="1" fillId="0" borderId="10" xfId="0" applyNumberFormat="1" applyFont="1" applyBorder="1" applyAlignment="1">
      <alignment vertical="top" wrapText="1"/>
    </xf>
    <xf numFmtId="166" fontId="2" fillId="0" borderId="11" xfId="0" applyNumberFormat="1" applyFont="1" applyBorder="1" applyAlignment="1">
      <alignment horizontal="right" vertical="top" wrapText="1"/>
    </xf>
    <xf numFmtId="166" fontId="2" fillId="3" borderId="11" xfId="0" applyNumberFormat="1" applyFont="1" applyFill="1" applyBorder="1" applyAlignment="1">
      <alignment horizontal="right" vertical="top" wrapText="1"/>
    </xf>
    <xf numFmtId="0" fontId="2" fillId="0" borderId="7" xfId="0" applyFont="1" applyBorder="1" applyAlignment="1">
      <alignment vertical="top" wrapText="1"/>
    </xf>
    <xf numFmtId="165" fontId="2" fillId="0" borderId="10" xfId="0" applyNumberFormat="1" applyFont="1" applyBorder="1" applyAlignment="1">
      <alignment vertical="top" wrapText="1"/>
    </xf>
    <xf numFmtId="166" fontId="2" fillId="4" borderId="11" xfId="0" applyNumberFormat="1" applyFont="1" applyFill="1" applyBorder="1" applyAlignment="1">
      <alignment horizontal="right" vertical="top" wrapText="1"/>
    </xf>
    <xf numFmtId="165" fontId="4" fillId="0" borderId="10" xfId="0" applyNumberFormat="1" applyFont="1" applyBorder="1" applyAlignment="1">
      <alignment vertical="top" wrapText="1"/>
    </xf>
    <xf numFmtId="166" fontId="2" fillId="0" borderId="12" xfId="0" applyNumberFormat="1" applyFont="1" applyBorder="1" applyAlignment="1">
      <alignment horizontal="right" vertical="top" wrapText="1"/>
    </xf>
    <xf numFmtId="166" fontId="2" fillId="0" borderId="15" xfId="0" applyNumberFormat="1" applyFont="1" applyBorder="1" applyAlignment="1">
      <alignment horizontal="right" vertical="top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167" fontId="2" fillId="0" borderId="11" xfId="0" applyNumberFormat="1" applyFont="1" applyBorder="1"/>
    <xf numFmtId="167" fontId="2" fillId="0" borderId="11" xfId="0" applyNumberFormat="1" applyFont="1" applyBorder="1" applyAlignment="1">
      <alignment horizontal="right" vertical="top" wrapText="1"/>
    </xf>
    <xf numFmtId="0" fontId="1" fillId="2" borderId="11" xfId="0" applyFont="1" applyFill="1" applyBorder="1" applyAlignment="1">
      <alignment vertical="center" wrapText="1"/>
    </xf>
    <xf numFmtId="0" fontId="1" fillId="0" borderId="16" xfId="0" applyFont="1" applyBorder="1" applyAlignment="1">
      <alignment vertical="top" wrapText="1"/>
    </xf>
    <xf numFmtId="165" fontId="1" fillId="0" borderId="17" xfId="0" applyNumberFormat="1" applyFont="1" applyBorder="1" applyAlignment="1">
      <alignment vertical="top" wrapText="1"/>
    </xf>
    <xf numFmtId="166" fontId="2" fillId="0" borderId="3" xfId="0" applyNumberFormat="1" applyFont="1" applyBorder="1" applyAlignment="1">
      <alignment horizontal="right" vertical="top" wrapText="1"/>
    </xf>
    <xf numFmtId="0" fontId="2" fillId="0" borderId="11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165" fontId="7" fillId="0" borderId="10" xfId="0" applyNumberFormat="1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/>
    </xf>
    <xf numFmtId="167" fontId="7" fillId="0" borderId="11" xfId="0" applyNumberFormat="1" applyFont="1" applyBorder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171450</xdr:colOff>
      <xdr:row>0</xdr:row>
      <xdr:rowOff>133350</xdr:rowOff>
    </xdr:from>
    <xdr:ext cx="1352550" cy="981075"/>
    <xdr:pic>
      <xdr:nvPicPr>
        <xdr:cNvPr id="2" name="image1.jpg" descr="ENRTF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00"/>
    <pageSetUpPr fitToPage="1"/>
  </sheetPr>
  <dimension ref="A1:Z1016"/>
  <sheetViews>
    <sheetView tabSelected="1" topLeftCell="A52" workbookViewId="0">
      <selection activeCell="G60" sqref="G60"/>
    </sheetView>
  </sheetViews>
  <sheetFormatPr defaultColWidth="14.42578125" defaultRowHeight="15" customHeight="1"/>
  <cols>
    <col min="1" max="1" width="68.5703125" customWidth="1"/>
    <col min="2" max="2" width="14.85546875" customWidth="1"/>
    <col min="3" max="3" width="14.42578125" customWidth="1"/>
    <col min="4" max="9" width="13.140625" customWidth="1"/>
    <col min="10" max="10" width="11.140625" customWidth="1"/>
    <col min="11" max="11" width="11.28515625" customWidth="1"/>
    <col min="12" max="26" width="7.85546875" customWidth="1"/>
  </cols>
  <sheetData>
    <row r="1" spans="1:26">
      <c r="A1" s="45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3"/>
      <c r="U2" s="3"/>
      <c r="V2" s="3"/>
      <c r="W2" s="3"/>
      <c r="X2" s="3"/>
      <c r="Y2" s="3"/>
      <c r="Z2" s="3"/>
    </row>
    <row r="3" spans="1:26" ht="16.5" customHeight="1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3"/>
      <c r="U3" s="3"/>
      <c r="V3" s="3"/>
      <c r="W3" s="3"/>
      <c r="X3" s="3"/>
      <c r="Y3" s="3"/>
      <c r="Z3" s="3"/>
    </row>
    <row r="4" spans="1:26" ht="15.75" customHeight="1">
      <c r="A4" s="3" t="s">
        <v>2</v>
      </c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  <c r="U4" s="1"/>
      <c r="V4" s="1"/>
      <c r="W4" s="1"/>
      <c r="X4" s="1"/>
      <c r="Y4" s="1"/>
      <c r="Z4" s="1"/>
    </row>
    <row r="5" spans="1:26" ht="15.75" customHeight="1">
      <c r="A5" s="44" t="s">
        <v>50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44" t="s">
        <v>51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44" t="s">
        <v>52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40" t="s">
        <v>56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44" t="s">
        <v>53</v>
      </c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44" t="s">
        <v>54</v>
      </c>
      <c r="B10" s="11"/>
      <c r="C10" s="3"/>
      <c r="D10" s="12"/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3" customHeight="1">
      <c r="A11" s="5" t="s">
        <v>3</v>
      </c>
      <c r="B11" s="6"/>
      <c r="C11" s="7" t="s">
        <v>9</v>
      </c>
      <c r="D11" s="8" t="s">
        <v>5</v>
      </c>
      <c r="E11" s="7" t="s">
        <v>6</v>
      </c>
      <c r="F11" s="1"/>
      <c r="G11" s="1"/>
      <c r="H11" s="1"/>
      <c r="I11" s="1"/>
      <c r="J11" s="1"/>
      <c r="K11" s="1"/>
      <c r="L11" s="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9" t="s">
        <v>7</v>
      </c>
      <c r="B12" s="13"/>
      <c r="C12" s="14"/>
      <c r="D12" s="15"/>
      <c r="E12" s="16"/>
      <c r="F12" s="1"/>
      <c r="G12" s="1"/>
      <c r="H12" s="1"/>
      <c r="I12" s="1"/>
      <c r="J12" s="1"/>
      <c r="K12" s="1"/>
      <c r="L12" s="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0" t="s">
        <v>8</v>
      </c>
      <c r="B13" s="17"/>
      <c r="C13" s="18">
        <f>SUM(B14:B16)</f>
        <v>707616</v>
      </c>
      <c r="D13" s="19">
        <v>0</v>
      </c>
      <c r="E13" s="19">
        <f>C13-D13</f>
        <v>707616</v>
      </c>
      <c r="F13" s="1"/>
      <c r="G13" s="1"/>
      <c r="H13" s="1"/>
      <c r="I13" s="1"/>
      <c r="J13" s="1"/>
      <c r="K13" s="1"/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0">
      <c r="A14" s="20" t="s">
        <v>10</v>
      </c>
      <c r="B14" s="21">
        <v>349440</v>
      </c>
      <c r="C14" s="22"/>
      <c r="D14" s="22"/>
      <c r="E14" s="22"/>
      <c r="F14" s="1"/>
      <c r="G14" s="1"/>
      <c r="H14" s="1"/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>
      <c r="A15" s="20" t="s">
        <v>11</v>
      </c>
      <c r="B15" s="21">
        <f>B14*0.5</f>
        <v>174720</v>
      </c>
      <c r="C15" s="22"/>
      <c r="D15" s="22"/>
      <c r="E15" s="22"/>
      <c r="F15" s="1"/>
      <c r="G15" s="1"/>
      <c r="H15" s="1"/>
      <c r="I15" s="1"/>
      <c r="J15" s="1"/>
      <c r="K15" s="1"/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38" t="s">
        <v>12</v>
      </c>
      <c r="B16" s="21">
        <f>(B15+B14)*0.35</f>
        <v>183456</v>
      </c>
      <c r="C16" s="22"/>
      <c r="D16" s="22"/>
      <c r="E16" s="22"/>
      <c r="F16" s="1"/>
      <c r="G16" s="1"/>
      <c r="H16" s="1"/>
      <c r="I16" s="1"/>
      <c r="J16" s="1"/>
      <c r="K16" s="1"/>
      <c r="L16" s="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10"/>
      <c r="B17" s="17"/>
      <c r="C17" s="18"/>
      <c r="D17" s="18"/>
      <c r="E17" s="18"/>
      <c r="F17" s="1"/>
      <c r="G17" s="1"/>
      <c r="H17" s="1"/>
      <c r="I17" s="1"/>
      <c r="J17" s="1"/>
      <c r="K17" s="1"/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0" t="s">
        <v>13</v>
      </c>
      <c r="B18" s="17"/>
      <c r="C18" s="18">
        <f>SUM(B19:B23)</f>
        <v>64280</v>
      </c>
      <c r="D18" s="18">
        <v>0</v>
      </c>
      <c r="E18" s="18">
        <f>C18-D18</f>
        <v>64280</v>
      </c>
      <c r="F18" s="1"/>
      <c r="G18" s="1"/>
      <c r="H18" s="1"/>
      <c r="I18" s="1"/>
      <c r="J18" s="1"/>
      <c r="K18" s="1"/>
      <c r="L18" s="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">
      <c r="A19" s="38" t="s">
        <v>38</v>
      </c>
      <c r="B19" s="39">
        <v>41000</v>
      </c>
      <c r="C19" s="18"/>
      <c r="D19" s="18"/>
      <c r="E19" s="18"/>
      <c r="F19" s="1"/>
      <c r="G19" s="1"/>
      <c r="H19" s="1"/>
      <c r="I19" s="1"/>
      <c r="J19" s="1"/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>
      <c r="A20" s="20" t="s">
        <v>14</v>
      </c>
      <c r="B20" s="21">
        <v>15000</v>
      </c>
      <c r="C20" s="18"/>
      <c r="D20" s="18"/>
      <c r="E20" s="18"/>
      <c r="F20" s="1"/>
      <c r="G20" s="1"/>
      <c r="H20" s="1"/>
      <c r="I20" s="1"/>
      <c r="J20" s="1"/>
      <c r="K20" s="1"/>
      <c r="L20" s="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38" t="s">
        <v>48</v>
      </c>
      <c r="B21" s="21">
        <f>135*36</f>
        <v>4860</v>
      </c>
      <c r="C21" s="18"/>
      <c r="D21" s="18"/>
      <c r="E21" s="18"/>
      <c r="F21" s="1"/>
      <c r="G21" s="1"/>
      <c r="H21" s="1"/>
      <c r="I21" s="1"/>
      <c r="J21" s="1"/>
      <c r="K21" s="1"/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0" t="s">
        <v>15</v>
      </c>
      <c r="B22" s="21">
        <f>95*36</f>
        <v>3420</v>
      </c>
      <c r="C22" s="18"/>
      <c r="D22" s="18"/>
      <c r="E22" s="18"/>
      <c r="F22" s="1"/>
      <c r="G22" s="1"/>
      <c r="H22" s="1"/>
      <c r="I22" s="1"/>
      <c r="J22" s="1"/>
      <c r="K22" s="1"/>
      <c r="L22" s="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0"/>
      <c r="B23" s="21"/>
      <c r="C23" s="18"/>
      <c r="D23" s="18"/>
      <c r="E23" s="18"/>
      <c r="F23" s="1"/>
      <c r="G23" s="1"/>
      <c r="H23" s="1"/>
      <c r="I23" s="1"/>
      <c r="J23" s="1"/>
      <c r="K23" s="1"/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10" t="s">
        <v>16</v>
      </c>
      <c r="B24" s="17"/>
      <c r="C24" s="18">
        <f>SUM(B25:B29)</f>
        <v>292000</v>
      </c>
      <c r="D24" s="18">
        <v>0</v>
      </c>
      <c r="E24" s="18">
        <f>C24-D24</f>
        <v>292000</v>
      </c>
      <c r="F24" s="1"/>
      <c r="G24" s="1"/>
      <c r="H24" s="1"/>
      <c r="I24" s="1"/>
      <c r="J24" s="1"/>
      <c r="K24" s="1"/>
      <c r="L24" s="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>
      <c r="A25" s="20" t="s">
        <v>17</v>
      </c>
      <c r="B25" s="21">
        <v>90000</v>
      </c>
      <c r="C25" s="18"/>
      <c r="D25" s="18"/>
      <c r="E25" s="18"/>
      <c r="F25" s="1"/>
      <c r="G25" s="1"/>
      <c r="H25" s="1"/>
      <c r="I25" s="1"/>
      <c r="J25" s="1"/>
      <c r="K25" s="1"/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5">
      <c r="A26" s="20" t="s">
        <v>18</v>
      </c>
      <c r="B26" s="21">
        <v>192000</v>
      </c>
      <c r="C26" s="18"/>
      <c r="D26" s="18"/>
      <c r="E26" s="18"/>
      <c r="F26" s="1"/>
      <c r="G26" s="1"/>
      <c r="H26" s="1"/>
      <c r="I26" s="1"/>
      <c r="J26" s="1"/>
      <c r="K26" s="1"/>
      <c r="L26" s="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>
      <c r="A27" s="38" t="s">
        <v>45</v>
      </c>
      <c r="B27" s="21">
        <v>10000</v>
      </c>
      <c r="C27" s="18"/>
      <c r="D27" s="18"/>
      <c r="E27" s="18"/>
      <c r="F27" s="1"/>
      <c r="G27" s="1"/>
      <c r="H27" s="1"/>
      <c r="I27" s="1"/>
      <c r="J27" s="1"/>
      <c r="K27" s="1"/>
      <c r="L27" s="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0"/>
      <c r="B28" s="21"/>
      <c r="C28" s="18"/>
      <c r="D28" s="18"/>
      <c r="E28" s="18"/>
      <c r="F28" s="1"/>
      <c r="G28" s="1"/>
      <c r="H28" s="1"/>
      <c r="I28" s="1"/>
      <c r="J28" s="1"/>
      <c r="K28" s="1"/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10" t="s">
        <v>19</v>
      </c>
      <c r="B29" s="21"/>
      <c r="C29" s="18">
        <f>SUM(B30:B34)</f>
        <v>66700</v>
      </c>
      <c r="D29" s="18">
        <v>0</v>
      </c>
      <c r="E29" s="18">
        <f>C29-D29</f>
        <v>66700</v>
      </c>
      <c r="F29" s="1"/>
      <c r="G29" s="1"/>
      <c r="H29" s="1"/>
      <c r="I29" s="1"/>
      <c r="J29" s="1"/>
      <c r="K29" s="1"/>
      <c r="L29" s="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>
      <c r="A30" s="20" t="s">
        <v>20</v>
      </c>
      <c r="B30" s="21">
        <v>26200</v>
      </c>
      <c r="C30" s="18"/>
      <c r="D30" s="18"/>
      <c r="E30" s="18"/>
      <c r="F30" s="1"/>
      <c r="G30" s="1"/>
      <c r="H30" s="1"/>
      <c r="I30" s="1"/>
      <c r="J30" s="1"/>
      <c r="K30" s="1"/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>
      <c r="A31" s="20" t="s">
        <v>21</v>
      </c>
      <c r="B31" s="21">
        <v>15500</v>
      </c>
      <c r="C31" s="18"/>
      <c r="D31" s="18"/>
      <c r="E31" s="18"/>
      <c r="F31" s="1"/>
      <c r="G31" s="1"/>
      <c r="H31" s="1"/>
      <c r="I31" s="1"/>
      <c r="J31" s="1"/>
      <c r="K31" s="1"/>
      <c r="L31" s="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>
      <c r="A32" s="20" t="s">
        <v>22</v>
      </c>
      <c r="B32" s="21">
        <v>17750</v>
      </c>
      <c r="C32" s="18"/>
      <c r="D32" s="18"/>
      <c r="E32" s="18"/>
      <c r="F32" s="1"/>
      <c r="G32" s="1"/>
      <c r="H32" s="1"/>
      <c r="I32" s="1"/>
      <c r="J32" s="1"/>
      <c r="K32" s="1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>
      <c r="A33" s="20" t="s">
        <v>23</v>
      </c>
      <c r="B33" s="21">
        <v>7250</v>
      </c>
      <c r="C33" s="18"/>
      <c r="D33" s="18"/>
      <c r="E33" s="18"/>
      <c r="F33" s="1"/>
      <c r="G33" s="1"/>
      <c r="H33" s="1"/>
      <c r="I33" s="1"/>
      <c r="J33" s="1"/>
      <c r="K33" s="1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10"/>
      <c r="B34" s="17"/>
      <c r="C34" s="18"/>
      <c r="D34" s="18"/>
      <c r="E34" s="18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10" t="s">
        <v>24</v>
      </c>
      <c r="B35" s="17"/>
      <c r="C35" s="18">
        <v>0</v>
      </c>
      <c r="D35" s="18">
        <v>0</v>
      </c>
      <c r="E35" s="18">
        <f>C35-D35</f>
        <v>0</v>
      </c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B36" s="17"/>
      <c r="C36" s="18"/>
      <c r="D36" s="18"/>
      <c r="E36" s="1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0" t="s">
        <v>25</v>
      </c>
      <c r="B37" s="23"/>
      <c r="C37" s="18">
        <v>0</v>
      </c>
      <c r="D37" s="18">
        <v>0</v>
      </c>
      <c r="E37" s="18">
        <f>C37-D37</f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B38" s="17"/>
      <c r="C38" s="18"/>
      <c r="D38" s="18"/>
      <c r="E38" s="1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0" t="s">
        <v>26</v>
      </c>
      <c r="B39" s="23"/>
      <c r="C39" s="18">
        <f>B40</f>
        <v>100000</v>
      </c>
      <c r="D39" s="18">
        <v>0</v>
      </c>
      <c r="E39" s="18">
        <f>C39-D39</f>
        <v>100000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>
      <c r="A40" s="46" t="s">
        <v>55</v>
      </c>
      <c r="B40" s="39">
        <v>100000</v>
      </c>
      <c r="C40" s="18"/>
      <c r="D40" s="18"/>
      <c r="E40" s="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0" t="s">
        <v>27</v>
      </c>
      <c r="B41" s="23"/>
      <c r="C41" s="18">
        <v>0</v>
      </c>
      <c r="D41" s="18">
        <v>0</v>
      </c>
      <c r="E41" s="18">
        <f>C41-D41</f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B42" s="17"/>
      <c r="C42" s="18"/>
      <c r="D42" s="18"/>
      <c r="E42" s="1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0" t="s">
        <v>28</v>
      </c>
      <c r="B43" s="23"/>
      <c r="C43" s="18">
        <f>SUM(B44:B45)</f>
        <v>37670.400000000001</v>
      </c>
      <c r="D43" s="18">
        <v>0</v>
      </c>
      <c r="E43" s="18">
        <f>C43-D43</f>
        <v>37670.400000000001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38" t="s">
        <v>42</v>
      </c>
      <c r="B44" s="21">
        <f>3*48*5*60*0.545</f>
        <v>23544</v>
      </c>
      <c r="C44" s="18"/>
      <c r="D44" s="18"/>
      <c r="E44" s="18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38" t="s">
        <v>41</v>
      </c>
      <c r="B45" s="21">
        <f>3*48*3*60*0.545</f>
        <v>14126.400000000001</v>
      </c>
      <c r="C45" s="24"/>
      <c r="D45" s="18"/>
      <c r="E45" s="1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0"/>
      <c r="B46" s="21"/>
      <c r="C46" s="24"/>
      <c r="D46" s="18"/>
      <c r="E46" s="1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0" t="s">
        <v>29</v>
      </c>
      <c r="B47" s="17"/>
      <c r="C47" s="18">
        <v>0</v>
      </c>
      <c r="D47" s="18">
        <v>0</v>
      </c>
      <c r="E47" s="18">
        <f>C47-D47</f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32"/>
      <c r="B48" s="33"/>
      <c r="C48" s="34"/>
      <c r="D48" s="34"/>
      <c r="E48" s="3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47" t="s">
        <v>30</v>
      </c>
      <c r="B49" s="48"/>
      <c r="C49" s="25">
        <f>SUM(C13:C48)</f>
        <v>1268266.3999999999</v>
      </c>
      <c r="D49" s="25">
        <f>SUM(D13:D48)</f>
        <v>0</v>
      </c>
      <c r="E49" s="25">
        <f>SUM(E13:E48)</f>
        <v>1268266.3999999999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35"/>
      <c r="C50" s="35"/>
      <c r="D50" s="35"/>
      <c r="E50" s="3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0">
      <c r="A51" s="26" t="s">
        <v>31</v>
      </c>
      <c r="B51" s="27" t="s">
        <v>36</v>
      </c>
      <c r="C51" s="27" t="s">
        <v>37</v>
      </c>
      <c r="D51" s="27" t="s">
        <v>32</v>
      </c>
      <c r="E51" s="27" t="s">
        <v>33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41" t="s">
        <v>46</v>
      </c>
      <c r="B52" s="43" t="s">
        <v>39</v>
      </c>
      <c r="C52" s="30">
        <v>100000</v>
      </c>
      <c r="D52" s="30">
        <v>0</v>
      </c>
      <c r="E52" s="30">
        <f t="shared" ref="E52:E54" si="0">C52-D52</f>
        <v>100000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41" t="s">
        <v>43</v>
      </c>
      <c r="B53" s="43" t="s">
        <v>39</v>
      </c>
      <c r="C53" s="30">
        <v>100000</v>
      </c>
      <c r="D53" s="30">
        <v>0</v>
      </c>
      <c r="E53" s="30">
        <f t="shared" si="0"/>
        <v>100000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41" t="s">
        <v>44</v>
      </c>
      <c r="B54" s="43" t="s">
        <v>40</v>
      </c>
      <c r="C54" s="30">
        <v>80000</v>
      </c>
      <c r="D54" s="30">
        <v>0</v>
      </c>
      <c r="E54" s="30">
        <f t="shared" si="0"/>
        <v>80000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41" t="s">
        <v>47</v>
      </c>
      <c r="B55" s="42" t="s">
        <v>39</v>
      </c>
      <c r="C55" s="30">
        <v>45000</v>
      </c>
      <c r="D55" s="30">
        <v>0</v>
      </c>
      <c r="E55" s="30">
        <f t="shared" ref="E55" si="1">C55-D55</f>
        <v>45000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5">
      <c r="A56" s="31" t="s">
        <v>34</v>
      </c>
      <c r="B56" s="27" t="s">
        <v>35</v>
      </c>
      <c r="C56" s="27" t="s">
        <v>4</v>
      </c>
      <c r="D56" s="27" t="s">
        <v>32</v>
      </c>
      <c r="E56" s="27" t="s">
        <v>33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8"/>
      <c r="B57" s="29"/>
      <c r="C57" s="30">
        <v>0</v>
      </c>
      <c r="D57" s="30">
        <v>0</v>
      </c>
      <c r="E57" s="30">
        <f>C57-D57</f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36"/>
      <c r="C702" s="37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36"/>
      <c r="C703" s="37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36"/>
      <c r="C704" s="37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36"/>
      <c r="C705" s="37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36"/>
      <c r="C706" s="37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36"/>
      <c r="C707" s="37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36"/>
      <c r="C708" s="37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36"/>
      <c r="C709" s="37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36"/>
      <c r="C710" s="37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36"/>
      <c r="C711" s="37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36"/>
      <c r="C712" s="37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36"/>
      <c r="C713" s="37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36"/>
      <c r="C714" s="37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36"/>
      <c r="C715" s="37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36"/>
      <c r="C716" s="37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36"/>
      <c r="C717" s="37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36"/>
      <c r="C718" s="37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36"/>
      <c r="C719" s="37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36"/>
      <c r="C720" s="37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36"/>
      <c r="C721" s="37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36"/>
      <c r="C722" s="37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36"/>
      <c r="C723" s="37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36"/>
      <c r="C724" s="37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36"/>
      <c r="C725" s="37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36"/>
      <c r="C726" s="37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36"/>
      <c r="C727" s="37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36"/>
      <c r="C728" s="37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36"/>
      <c r="C729" s="37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36"/>
      <c r="C730" s="37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36"/>
      <c r="C731" s="37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36"/>
      <c r="C732" s="37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36"/>
      <c r="C733" s="37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36"/>
      <c r="C734" s="37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36"/>
      <c r="C735" s="37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36"/>
      <c r="C736" s="37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36"/>
      <c r="C737" s="37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36"/>
      <c r="C738" s="37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36"/>
      <c r="C739" s="37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36"/>
      <c r="C740" s="37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36"/>
      <c r="C741" s="37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36"/>
      <c r="C742" s="37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36"/>
      <c r="C743" s="37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36"/>
      <c r="C744" s="37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36"/>
      <c r="C745" s="37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36"/>
      <c r="C746" s="37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36"/>
      <c r="C747" s="37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36"/>
      <c r="C748" s="37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36"/>
      <c r="C749" s="37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36"/>
      <c r="C750" s="37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36"/>
      <c r="C751" s="37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36"/>
      <c r="C752" s="37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36"/>
      <c r="C753" s="37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36"/>
      <c r="C754" s="37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36"/>
      <c r="C755" s="37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36"/>
      <c r="C756" s="37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36"/>
      <c r="C757" s="37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36"/>
      <c r="C758" s="37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36"/>
      <c r="C759" s="37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36"/>
      <c r="C760" s="37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36"/>
      <c r="C761" s="37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36"/>
      <c r="C762" s="37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36"/>
      <c r="C763" s="37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36"/>
      <c r="C764" s="37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36"/>
      <c r="C765" s="37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36"/>
      <c r="C766" s="37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36"/>
      <c r="C767" s="37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36"/>
      <c r="C768" s="37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36"/>
      <c r="C769" s="37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36"/>
      <c r="C770" s="37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36"/>
      <c r="C771" s="37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36"/>
      <c r="C772" s="37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36"/>
      <c r="C773" s="37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36"/>
      <c r="C774" s="37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36"/>
      <c r="C775" s="37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36"/>
      <c r="C776" s="37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36"/>
      <c r="C777" s="37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36"/>
      <c r="C778" s="37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36"/>
      <c r="C779" s="37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36"/>
      <c r="C780" s="37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36"/>
      <c r="C781" s="37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36"/>
      <c r="C782" s="37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36"/>
      <c r="C783" s="37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36"/>
      <c r="C784" s="37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36"/>
      <c r="C785" s="37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36"/>
      <c r="C786" s="37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36"/>
      <c r="C787" s="37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36"/>
      <c r="C788" s="37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36"/>
      <c r="C789" s="37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36"/>
      <c r="C790" s="37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36"/>
      <c r="C791" s="37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36"/>
      <c r="C792" s="37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36"/>
      <c r="C793" s="37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36"/>
      <c r="C794" s="37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36"/>
      <c r="C795" s="37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36"/>
      <c r="C796" s="37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36"/>
      <c r="C797" s="37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36"/>
      <c r="C798" s="37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36"/>
      <c r="C799" s="37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36"/>
      <c r="C800" s="37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36"/>
      <c r="C801" s="37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36"/>
      <c r="C802" s="37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36"/>
      <c r="C803" s="37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36"/>
      <c r="C804" s="37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36"/>
      <c r="C805" s="37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36"/>
      <c r="C806" s="37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36"/>
      <c r="C807" s="37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36"/>
      <c r="C808" s="3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36"/>
      <c r="C809" s="37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36"/>
      <c r="C810" s="37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36"/>
      <c r="C811" s="37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36"/>
      <c r="C812" s="37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36"/>
      <c r="C813" s="37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36"/>
      <c r="C814" s="37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36"/>
      <c r="C815" s="37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36"/>
      <c r="C816" s="37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36"/>
      <c r="C817" s="37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36"/>
      <c r="C818" s="37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36"/>
      <c r="C819" s="37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36"/>
      <c r="C820" s="37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36"/>
      <c r="C821" s="37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36"/>
      <c r="C822" s="37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36"/>
      <c r="C823" s="37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36"/>
      <c r="C824" s="37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36"/>
      <c r="C825" s="37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36"/>
      <c r="C826" s="37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36"/>
      <c r="C827" s="37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36"/>
      <c r="C828" s="37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36"/>
      <c r="C829" s="37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36"/>
      <c r="C830" s="37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36"/>
      <c r="C831" s="37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36"/>
      <c r="C832" s="37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36"/>
      <c r="C833" s="37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36"/>
      <c r="C834" s="37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36"/>
      <c r="C835" s="37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36"/>
      <c r="C836" s="37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36"/>
      <c r="C837" s="37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36"/>
      <c r="C838" s="37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36"/>
      <c r="C839" s="37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36"/>
      <c r="C840" s="37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36"/>
      <c r="C841" s="37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36"/>
      <c r="C842" s="37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36"/>
      <c r="C843" s="37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36"/>
      <c r="C844" s="37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36"/>
      <c r="C845" s="37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36"/>
      <c r="C846" s="37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36"/>
      <c r="C847" s="37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36"/>
      <c r="C848" s="37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36"/>
      <c r="C849" s="37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36"/>
      <c r="C850" s="37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36"/>
      <c r="C851" s="37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36"/>
      <c r="C852" s="37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36"/>
      <c r="C853" s="37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36"/>
      <c r="C854" s="37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36"/>
      <c r="C855" s="37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36"/>
      <c r="C856" s="37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36"/>
      <c r="C857" s="37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36"/>
      <c r="C858" s="37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36"/>
      <c r="C859" s="37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36"/>
      <c r="C860" s="37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36"/>
      <c r="C861" s="37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36"/>
      <c r="C862" s="37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36"/>
      <c r="C863" s="37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36"/>
      <c r="C864" s="37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36"/>
      <c r="C865" s="37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36"/>
      <c r="C866" s="37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36"/>
      <c r="C867" s="37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36"/>
      <c r="C868" s="37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36"/>
      <c r="C869" s="37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36"/>
      <c r="C870" s="37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36"/>
      <c r="C871" s="37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36"/>
      <c r="C872" s="37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36"/>
      <c r="C873" s="37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36"/>
      <c r="C874" s="37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36"/>
      <c r="C875" s="37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36"/>
      <c r="C876" s="37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36"/>
      <c r="C877" s="37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36"/>
      <c r="C878" s="37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36"/>
      <c r="C879" s="37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36"/>
      <c r="C880" s="37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36"/>
      <c r="C881" s="37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36"/>
      <c r="C882" s="37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36"/>
      <c r="C883" s="37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36"/>
      <c r="C884" s="37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36"/>
      <c r="C885" s="37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36"/>
      <c r="C886" s="37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36"/>
      <c r="C887" s="37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36"/>
      <c r="C888" s="37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36"/>
      <c r="C889" s="37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36"/>
      <c r="C890" s="37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36"/>
      <c r="C891" s="37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36"/>
      <c r="C892" s="37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36"/>
      <c r="C893" s="37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36"/>
      <c r="C894" s="37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36"/>
      <c r="C895" s="37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36"/>
      <c r="C896" s="37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36"/>
      <c r="C897" s="37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36"/>
      <c r="C898" s="37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36"/>
      <c r="C899" s="37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36"/>
      <c r="C900" s="37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36"/>
      <c r="C901" s="37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36"/>
      <c r="C902" s="37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36"/>
      <c r="C903" s="37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36"/>
      <c r="C904" s="37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36"/>
      <c r="C905" s="37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36"/>
      <c r="C906" s="37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36"/>
      <c r="C907" s="37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36"/>
      <c r="C908" s="37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36"/>
      <c r="C909" s="37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36"/>
      <c r="C910" s="37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36"/>
      <c r="C911" s="37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36"/>
      <c r="C912" s="37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36"/>
      <c r="C913" s="37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36"/>
      <c r="C914" s="37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36"/>
      <c r="C915" s="37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36"/>
      <c r="C916" s="37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36"/>
      <c r="C917" s="37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36"/>
      <c r="C918" s="37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36"/>
      <c r="C919" s="37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36"/>
      <c r="C920" s="37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36"/>
      <c r="C921" s="37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36"/>
      <c r="C922" s="37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36"/>
      <c r="C923" s="37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36"/>
      <c r="C924" s="37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36"/>
      <c r="C925" s="37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36"/>
      <c r="C926" s="37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36"/>
      <c r="C927" s="37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36"/>
      <c r="C928" s="37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36"/>
      <c r="C929" s="37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36"/>
      <c r="C930" s="37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36"/>
      <c r="C931" s="37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36"/>
      <c r="C932" s="37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36"/>
      <c r="C933" s="37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36"/>
      <c r="C934" s="37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36"/>
      <c r="C935" s="37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36"/>
      <c r="C936" s="37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36"/>
      <c r="C937" s="37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36"/>
      <c r="C938" s="37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36"/>
      <c r="C939" s="3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36"/>
      <c r="C940" s="37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36"/>
      <c r="C941" s="37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36"/>
      <c r="C942" s="37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36"/>
      <c r="C943" s="37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36"/>
      <c r="C944" s="37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36"/>
      <c r="C945" s="37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36"/>
      <c r="C946" s="37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36"/>
      <c r="C947" s="37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36"/>
      <c r="C948" s="37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36"/>
      <c r="C949" s="37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36"/>
      <c r="C950" s="37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36"/>
      <c r="C951" s="37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36"/>
      <c r="C952" s="37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36"/>
      <c r="C953" s="37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36"/>
      <c r="C954" s="37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36"/>
      <c r="C955" s="37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36"/>
      <c r="C956" s="37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36"/>
      <c r="C957" s="37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36"/>
      <c r="C958" s="37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36"/>
      <c r="C959" s="37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36"/>
      <c r="C960" s="37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36"/>
      <c r="C961" s="37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36"/>
      <c r="C962" s="37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36"/>
      <c r="C963" s="37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36"/>
      <c r="C964" s="37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36"/>
      <c r="C965" s="37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36"/>
      <c r="C966" s="37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36"/>
      <c r="C967" s="37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36"/>
      <c r="C968" s="37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36"/>
      <c r="C969" s="37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36"/>
      <c r="C970" s="37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36"/>
      <c r="C971" s="37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36"/>
      <c r="C972" s="37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36"/>
      <c r="C973" s="37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36"/>
      <c r="C974" s="37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36"/>
      <c r="C975" s="37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36"/>
      <c r="C976" s="37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36"/>
      <c r="C977" s="37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36"/>
      <c r="C978" s="37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36"/>
      <c r="C979" s="37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36"/>
      <c r="C980" s="37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36"/>
      <c r="C981" s="37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36"/>
      <c r="C982" s="37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36"/>
      <c r="C983" s="37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36"/>
      <c r="C984" s="37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36"/>
      <c r="C985" s="37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36"/>
      <c r="C986" s="3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36"/>
      <c r="C987" s="37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36"/>
      <c r="C988" s="37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36"/>
      <c r="C989" s="37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36"/>
      <c r="C990" s="37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36"/>
      <c r="C991" s="37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36"/>
      <c r="C992" s="37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36"/>
      <c r="C993" s="37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36"/>
      <c r="C994" s="37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36"/>
      <c r="C995" s="37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36"/>
      <c r="C996" s="37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36"/>
      <c r="C997" s="37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36"/>
      <c r="C998" s="37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36"/>
      <c r="C999" s="37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36"/>
      <c r="C1000" s="37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>
      <c r="A1001" s="2"/>
      <c r="B1001" s="36"/>
      <c r="C1001" s="37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>
      <c r="A1002" s="2"/>
      <c r="B1002" s="36"/>
      <c r="C1002" s="37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>
      <c r="A1003" s="2"/>
      <c r="B1003" s="36"/>
      <c r="C1003" s="37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>
      <c r="A1004" s="2"/>
      <c r="B1004" s="36"/>
      <c r="C1004" s="37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>
      <c r="A1005" s="2"/>
      <c r="B1005" s="36"/>
      <c r="C1005" s="37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>
      <c r="A1006" s="2"/>
      <c r="B1006" s="36"/>
      <c r="C1006" s="37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>
      <c r="A1007" s="2"/>
      <c r="B1007" s="36"/>
      <c r="C1007" s="37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>
      <c r="A1008" s="2"/>
      <c r="B1008" s="36"/>
      <c r="C1008" s="37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>
      <c r="A1009" s="2"/>
      <c r="B1009" s="36"/>
      <c r="C1009" s="37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>
      <c r="A1010" s="2"/>
      <c r="B1010" s="36"/>
      <c r="C1010" s="37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>
      <c r="A1011" s="2"/>
      <c r="B1011" s="36"/>
      <c r="C1011" s="37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>
      <c r="A1012" s="2"/>
      <c r="B1012" s="36"/>
      <c r="C1012" s="37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>
      <c r="A1013" s="2"/>
      <c r="B1013" s="36"/>
      <c r="C1013" s="37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>
      <c r="A1014" s="2"/>
      <c r="B1014" s="36"/>
      <c r="C1014" s="37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>
      <c r="A1015" s="2"/>
      <c r="B1015" s="36"/>
      <c r="C1015" s="37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>
      <c r="A1016" s="2"/>
      <c r="B1016" s="36"/>
      <c r="C1016" s="37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</sheetData>
  <mergeCells count="1">
    <mergeCell ref="A49:B49"/>
  </mergeCells>
  <printOptions horizontalCentered="1" verticalCentered="1"/>
  <pageMargins left="0.25" right="0.25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Griffith</dc:creator>
  <cp:lastModifiedBy>Diana Griffith</cp:lastModifiedBy>
  <cp:lastPrinted>2019-04-13T20:22:11Z</cp:lastPrinted>
  <dcterms:created xsi:type="dcterms:W3CDTF">2019-04-17T19:24:21Z</dcterms:created>
  <dcterms:modified xsi:type="dcterms:W3CDTF">2019-05-09T00:10:30Z</dcterms:modified>
</cp:coreProperties>
</file>