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defaultThemeVersion="124226"/>
  <mc:AlternateContent xmlns:mc="http://schemas.openxmlformats.org/markup-compatibility/2006">
    <mc:Choice Requires="x15">
      <x15ac:absPath xmlns:x15ac="http://schemas.microsoft.com/office/spreadsheetml/2010/11/ac" url="H:\ML2020\RFP\5 FINAL Proposals\"/>
    </mc:Choice>
  </mc:AlternateContent>
  <bookViews>
    <workbookView xWindow="0" yWindow="0" windowWidth="17970" windowHeight="10860"/>
  </bookViews>
  <sheets>
    <sheet name="Project Budget" sheetId="1" r:id="rId1"/>
  </sheets>
  <definedNames>
    <definedName name="_xlnm.Print_Area" localSheetId="0">'Project Budget'!$A$1:$E$48</definedName>
  </definedNames>
  <calcPr calcId="162913" concurrentCalc="0"/>
  <extLst>
    <ext xmlns:mx="http://schemas.microsoft.com/office/mac/excel/2008/main" uri="{7523E5D3-25F3-A5E0-1632-64F254C22452}">
      <mx:ArchID Flags="2"/>
    </ext>
  </extLst>
</workbook>
</file>

<file path=xl/calcChain.xml><?xml version="1.0" encoding="utf-8"?>
<calcChain xmlns="http://schemas.openxmlformats.org/spreadsheetml/2006/main">
  <c r="C33" i="1" l="1"/>
  <c r="E33" i="1"/>
  <c r="E34" i="1"/>
  <c r="C28" i="1"/>
  <c r="C13" i="1"/>
  <c r="C45" i="1"/>
  <c r="G19" i="1"/>
  <c r="E45" i="1"/>
  <c r="C27" i="1"/>
  <c r="C25" i="1"/>
  <c r="C40" i="1"/>
  <c r="E31" i="1"/>
  <c r="E48" i="1"/>
  <c r="E44" i="1"/>
  <c r="E39" i="1"/>
  <c r="E43" i="1"/>
  <c r="D40" i="1"/>
  <c r="E37" i="1"/>
  <c r="E23" i="1"/>
  <c r="E13" i="1"/>
  <c r="E40" i="1"/>
</calcChain>
</file>

<file path=xl/sharedStrings.xml><?xml version="1.0" encoding="utf-8"?>
<sst xmlns="http://schemas.openxmlformats.org/spreadsheetml/2006/main" count="88" uniqueCount="49">
  <si>
    <t>COLUMN TOTAL</t>
  </si>
  <si>
    <t>BUDGET ITEM</t>
  </si>
  <si>
    <t>Amount Spent</t>
  </si>
  <si>
    <t>ENVIRONMENT AND NATURAL RESOURCES TRUST FUND BUDGET</t>
  </si>
  <si>
    <t>Personnel (Wages and Benefits)</t>
  </si>
  <si>
    <t>Professional/Technical/Service Contracts</t>
  </si>
  <si>
    <t>Equipment/Tools/Supplies</t>
  </si>
  <si>
    <t>Environment and Natural Resources Trust Fund</t>
  </si>
  <si>
    <t>Legal Citation:</t>
  </si>
  <si>
    <t>Budget</t>
  </si>
  <si>
    <t xml:space="preserve">
Balance</t>
  </si>
  <si>
    <t>Capital Expenditures Over $5,000</t>
  </si>
  <si>
    <t>Other</t>
  </si>
  <si>
    <t>Status (secured or pending)</t>
  </si>
  <si>
    <t>Amount legally obligated but not yet spent</t>
  </si>
  <si>
    <t xml:space="preserve"> Budget</t>
  </si>
  <si>
    <t>Spent</t>
  </si>
  <si>
    <t>Balance</t>
  </si>
  <si>
    <t>Non-State:</t>
  </si>
  <si>
    <t xml:space="preserve">State: </t>
  </si>
  <si>
    <t>M.L. 2020 Budget Spreadsheet</t>
  </si>
  <si>
    <t xml:space="preserve">SOURCE AND USE OF OTHER FUNDS CONTRIBUTED TO THE PROJECT
</t>
  </si>
  <si>
    <t xml:space="preserve">Other ENRTF APPROPRIATIONS AWARDED IN THE LAST SIX YEARS
</t>
  </si>
  <si>
    <t>Attachment A: Project Budget Spreadsheet</t>
  </si>
  <si>
    <t xml:space="preserve"> </t>
  </si>
  <si>
    <r>
      <t>Project Manager:</t>
    </r>
    <r>
      <rPr>
        <sz val="11"/>
        <rFont val="Calibri"/>
        <family val="2"/>
        <scheme val="minor"/>
      </rPr>
      <t xml:space="preserve"> Rebecca Montgomery</t>
    </r>
  </si>
  <si>
    <r>
      <t xml:space="preserve">Organization: </t>
    </r>
    <r>
      <rPr>
        <sz val="11"/>
        <rFont val="Calibri"/>
        <family val="2"/>
        <scheme val="minor"/>
      </rPr>
      <t>Univesrity of Minnesota</t>
    </r>
  </si>
  <si>
    <t>Soil temperature and moisture sensors (90 totalling $14,220), dataloggers (20 totalling $8,920), and precipitation gauges (10 totalling $4,500)</t>
  </si>
  <si>
    <t>Rainout shelters for seedling experimental work (200/shelter * 40 shelters)</t>
  </si>
  <si>
    <t>Field supplies (notebooks, flags, flagging tape, write-in-rain paper, deer fencing)</t>
  </si>
  <si>
    <t>Stable isotope analysis (500 samples * $15/sample)</t>
  </si>
  <si>
    <r>
      <t xml:space="preserve">Project Length and Completion Date: </t>
    </r>
    <r>
      <rPr>
        <sz val="11"/>
        <rFont val="Calibri"/>
        <family val="2"/>
        <scheme val="minor"/>
      </rPr>
      <t xml:space="preserve"> Three years; June 30, 2023</t>
    </r>
  </si>
  <si>
    <r>
      <t xml:space="preserve">Project Title: </t>
    </r>
    <r>
      <rPr>
        <sz val="11"/>
        <rFont val="Calibri"/>
        <family val="2"/>
        <scheme val="minor"/>
      </rPr>
      <t xml:space="preserve"> Making Red Pine Forest Resilient to Climate Change</t>
    </r>
  </si>
  <si>
    <t>Rebecca A. Montgomery PI 0.04 FTE 0.5 months of faculty summer salary and fringe (36%) for three years ($23, 090)</t>
  </si>
  <si>
    <t>Marcella Windmuller-Campione 0.04 FTE 0.5 months of faculty summer salary and fringe (36%) for three years ($19,719)</t>
  </si>
  <si>
    <t>Matt Russell 0.04 FTE 0.5 months of faculty summer salary and fringe (36%) for three years ($21,998)</t>
  </si>
  <si>
    <t>Salary and fringe (36%) for a 1.0 FTE post-doctoral research associate for 2 years ($135,279 )</t>
  </si>
  <si>
    <t>Salary and fringe (45.9%) for 1 graduate student for 2 years (0.5 FTE; $98,154)</t>
  </si>
  <si>
    <t>Salary and fringe (21.4%) for field research technician (Josh Kragethorpe) for 3 years (0.75 FTE; $147,501)</t>
  </si>
  <si>
    <t>Pending</t>
  </si>
  <si>
    <r>
      <t>In kind:</t>
    </r>
    <r>
      <rPr>
        <sz val="11"/>
        <rFont val="Calibri"/>
        <family val="2"/>
        <scheme val="minor"/>
      </rPr>
      <t>UMN unrecovered ICR @ 54% (MTDC- 561,627.00, total- $303,278.58), in-kind salary for Montgomery, Windmuller-Campione, Russell (0.04 FTE each; $64,807), In-kind salaries provided by USDA Forest Service Researcher (0.1 FTE;  B. Palik $55,000), field research technician (0.25 FTE; $72,819), as well as in-kind use of Forest Service ATV and trailer, office and laboratory space.</t>
    </r>
  </si>
  <si>
    <r>
      <t xml:space="preserve">Workshops &amp; demonstrations: 3 workshops + 5 demonstrations * (mileage [250 mi/workshop*0.58 cents/mile] * 2 persons = </t>
    </r>
    <r>
      <rPr>
        <i/>
        <sz val="11"/>
        <rFont val="Calibri"/>
        <family val="2"/>
        <scheme val="minor"/>
      </rPr>
      <t>$2320</t>
    </r>
    <r>
      <rPr>
        <sz val="11"/>
        <rFont val="Calibri"/>
        <family val="2"/>
        <scheme val="minor"/>
      </rPr>
      <t>;  PI travel for field work: 5 trips/year * 300 mi/trip *  0.58/mi =</t>
    </r>
    <r>
      <rPr>
        <i/>
        <sz val="11"/>
        <rFont val="Calibri"/>
        <family val="2"/>
        <scheme val="minor"/>
      </rPr>
      <t xml:space="preserve"> $870</t>
    </r>
    <r>
      <rPr>
        <sz val="11"/>
        <rFont val="Calibri"/>
        <family val="2"/>
        <scheme val="minor"/>
      </rPr>
      <t xml:space="preserve">; rental of fleet field vehicle for graduate student summer field work, $1300/month * 3 months * 2 years = </t>
    </r>
    <r>
      <rPr>
        <i/>
        <sz val="11"/>
        <rFont val="Calibri"/>
        <family val="2"/>
        <scheme val="minor"/>
      </rPr>
      <t xml:space="preserve"> $7800</t>
    </r>
  </si>
  <si>
    <r>
      <t>Project Budget:</t>
    </r>
    <r>
      <rPr>
        <sz val="11"/>
        <rFont val="Calibri"/>
        <family val="2"/>
        <scheme val="minor"/>
      </rPr>
      <t xml:space="preserve"> $628,737</t>
    </r>
  </si>
  <si>
    <t>Travel expenses in Minnesota - in accordance with UMN Travel Policy</t>
  </si>
  <si>
    <r>
      <t xml:space="preserve">Today's Date:  </t>
    </r>
    <r>
      <rPr>
        <sz val="11"/>
        <rFont val="Calibri"/>
        <family val="2"/>
        <scheme val="minor"/>
      </rPr>
      <t>April 15, 2019</t>
    </r>
  </si>
  <si>
    <t xml:space="preserve">USDA Forest Service Northern Research Station contract includes: USDA Forest Service Northern Research Station contract includes: 1) funds for salary and fringe for two undergraduate summer employees for three years ($45,000). The summer students will be employed through the USDA Forest Service because that is the most cost-effective approach and our need to have personnel dedicated to this research study who are located close to the field sites.  2) Dedicated field vehicle for field staff 3 years ($18,000-FOR +mileage); 3) Per UMN Policy Travel: in State travel for natural resource manager workshops/demonstrations-per diem [2 person * $82 lodging *8 workshops/demonstrations ($1312),  $56 meals and incidentals* 8 workhops/demonstrations) ($896).  4) Misc. field supplies needed on site ($5000).  </t>
  </si>
  <si>
    <r>
      <t xml:space="preserve">Lodging, 3 workshops + 5 demostrations  * 2 persons * 82$/night per diem = </t>
    </r>
    <r>
      <rPr>
        <i/>
        <sz val="11"/>
        <rFont val="Calibri"/>
        <family val="2"/>
        <scheme val="minor"/>
      </rPr>
      <t>$1312</t>
    </r>
    <r>
      <rPr>
        <sz val="11"/>
        <rFont val="Calibri"/>
        <family val="2"/>
        <scheme val="minor"/>
      </rPr>
      <t xml:space="preserve">; summer field housing, 500$/month * 3 months * 3 years = </t>
    </r>
    <r>
      <rPr>
        <i/>
        <sz val="11"/>
        <rFont val="Calibri"/>
        <family val="2"/>
        <scheme val="minor"/>
      </rPr>
      <t>$4500</t>
    </r>
    <r>
      <rPr>
        <sz val="11"/>
        <rFont val="Calibri"/>
        <family val="2"/>
        <scheme val="minor"/>
      </rPr>
      <t xml:space="preserve"> </t>
    </r>
  </si>
  <si>
    <t>Meals, 3 workshops + 5 demonstrations * 2 persons * $56 = $896</t>
  </si>
  <si>
    <t xml:space="preserve">Licor 6800F Portable Photosynthesis System, 1 unit, this is a speciality piece of equipment used to measure photosynthesis, respiration and water loss of plants as well as other physiological measures of plant stress. It will be used in Activity 1 and 2. After this project ends, this instrument will be dedicated to the Montgomery lab program to better understand the impacts of climate change of trees and other plants in Minnesota, including continued use over the lifetime of the larger ASCC project. $50,950.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</si>
</sst>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164" formatCode="_([$$-409]* #,##0_);_([$$-409]* \(#,##0\);_([$$-409]* &quot;-&quot;??_);_(@_)"/>
    <numFmt numFmtId="165" formatCode="_(&quot;$&quot;* #,##0_);_(&quot;$&quot;* \(#,##0\);_(&quot;$&quot;* &quot;-&quot;??_);_(@_)"/>
    <numFmt numFmtId="166" formatCode="_([$$-409]* #,##0.00_);_([$$-409]* \(#,##0.00\);_([$$-409]* &quot;-&quot;??_);_(@_)"/>
    <numFmt numFmtId="167" formatCode="_([$$-409]* #,##0.0_);_([$$-409]* \(#,##0.0\);_([$$-409]* &quot;-&quot;?_);_(@_)"/>
  </numFmts>
  <fonts count="11" x14ac:knownFonts="1">
    <font>
      <sz val="10"/>
      <name val="Arial"/>
    </font>
    <font>
      <sz val="8"/>
      <name val="Arial"/>
      <family val="2"/>
    </font>
    <font>
      <sz val="11"/>
      <name val="Calibri"/>
      <family val="2"/>
      <scheme val="minor"/>
    </font>
    <font>
      <b/>
      <sz val="11"/>
      <name val="Calibri"/>
      <family val="2"/>
      <scheme val="minor"/>
    </font>
    <font>
      <i/>
      <sz val="11"/>
      <name val="Calibri"/>
      <family val="2"/>
      <scheme val="minor"/>
    </font>
    <font>
      <sz val="10"/>
      <name val="Arial"/>
      <family val="2"/>
    </font>
    <font>
      <b/>
      <sz val="11"/>
      <color theme="0"/>
      <name val="Calibri"/>
      <family val="2"/>
      <scheme val="minor"/>
    </font>
    <font>
      <u/>
      <sz val="10"/>
      <color theme="10"/>
      <name val="Arial"/>
    </font>
    <font>
      <u/>
      <sz val="10"/>
      <color theme="11"/>
      <name val="Arial"/>
    </font>
    <font>
      <sz val="10"/>
      <name val="Calibri"/>
      <family val="2"/>
    </font>
    <font>
      <sz val="10"/>
      <name val="Calibri"/>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s>
  <borders count="17">
    <border>
      <left/>
      <right/>
      <top/>
      <bottom/>
      <diagonal/>
    </border>
    <border>
      <left/>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right style="thin">
        <color auto="1"/>
      </right>
      <top style="thin">
        <color auto="1"/>
      </top>
      <bottom style="double">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double">
        <color auto="1"/>
      </bottom>
      <diagonal/>
    </border>
  </borders>
  <cellStyleXfs count="26">
    <xf numFmtId="0" fontId="0" fillId="0" borderId="0"/>
    <xf numFmtId="44" fontId="5"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65">
    <xf numFmtId="0" fontId="0" fillId="0" borderId="0" xfId="0"/>
    <xf numFmtId="0" fontId="2" fillId="0" borderId="0" xfId="0" applyFont="1" applyAlignment="1">
      <alignment vertical="top" wrapText="1"/>
    </xf>
    <xf numFmtId="0" fontId="2" fillId="0" borderId="0" xfId="0" applyFont="1" applyBorder="1" applyAlignment="1">
      <alignment vertical="top" wrapText="1"/>
    </xf>
    <xf numFmtId="0" fontId="2" fillId="0" borderId="0" xfId="0" applyFont="1" applyAlignment="1">
      <alignment vertical="top"/>
    </xf>
    <xf numFmtId="0" fontId="2" fillId="0" borderId="0" xfId="0" applyFont="1" applyBorder="1" applyAlignment="1">
      <alignment vertical="top"/>
    </xf>
    <xf numFmtId="0" fontId="3" fillId="0" borderId="0" xfId="0" applyFont="1" applyAlignment="1">
      <alignment vertical="top"/>
    </xf>
    <xf numFmtId="0" fontId="3" fillId="0" borderId="0" xfId="0" applyFont="1" applyBorder="1" applyAlignment="1">
      <alignment vertical="top"/>
    </xf>
    <xf numFmtId="0" fontId="3" fillId="0" borderId="0" xfId="0" applyFont="1" applyAlignment="1">
      <alignment vertical="top" wrapText="1"/>
    </xf>
    <xf numFmtId="0" fontId="3" fillId="0" borderId="0" xfId="0" applyFont="1" applyBorder="1" applyAlignment="1">
      <alignment vertical="top" wrapText="1"/>
    </xf>
    <xf numFmtId="0" fontId="3" fillId="0" borderId="0" xfId="0" applyFont="1" applyAlignment="1">
      <alignment vertical="center"/>
    </xf>
    <xf numFmtId="0" fontId="2" fillId="0" borderId="5" xfId="0" applyFont="1" applyBorder="1" applyAlignment="1">
      <alignment vertical="top" wrapText="1"/>
    </xf>
    <xf numFmtId="0" fontId="2" fillId="0" borderId="6" xfId="0" applyFont="1" applyBorder="1" applyAlignment="1">
      <alignment vertical="top" wrapText="1"/>
    </xf>
    <xf numFmtId="0" fontId="3" fillId="0" borderId="0" xfId="0" applyFont="1" applyFill="1" applyAlignment="1">
      <alignment vertical="top"/>
    </xf>
    <xf numFmtId="0" fontId="2" fillId="0" borderId="0" xfId="0" applyFont="1"/>
    <xf numFmtId="164" fontId="2" fillId="0" borderId="3" xfId="0" applyNumberFormat="1" applyFont="1" applyBorder="1" applyAlignment="1">
      <alignment horizontal="right" vertical="top" wrapText="1"/>
    </xf>
    <xf numFmtId="164" fontId="2" fillId="0" borderId="7" xfId="0" applyNumberFormat="1" applyFont="1" applyBorder="1" applyAlignment="1">
      <alignment horizontal="right" vertical="top" wrapText="1"/>
    </xf>
    <xf numFmtId="164" fontId="2" fillId="0" borderId="2" xfId="0" applyNumberFormat="1" applyFont="1" applyBorder="1" applyAlignment="1">
      <alignment horizontal="right" vertical="top" wrapText="1"/>
    </xf>
    <xf numFmtId="164" fontId="2" fillId="0" borderId="4" xfId="0" applyNumberFormat="1" applyFont="1" applyBorder="1" applyAlignment="1">
      <alignment horizontal="right" vertical="top" wrapText="1"/>
    </xf>
    <xf numFmtId="165" fontId="2" fillId="0" borderId="3" xfId="1" applyNumberFormat="1" applyFont="1" applyBorder="1"/>
    <xf numFmtId="165" fontId="2" fillId="0" borderId="3" xfId="1" applyNumberFormat="1" applyFont="1" applyBorder="1" applyAlignment="1">
      <alignment horizontal="right" vertical="top" wrapText="1"/>
    </xf>
    <xf numFmtId="0" fontId="3" fillId="0" borderId="3" xfId="0" applyFont="1" applyBorder="1" applyAlignment="1">
      <alignment wrapText="1"/>
    </xf>
    <xf numFmtId="0" fontId="2" fillId="0" borderId="3" xfId="0" applyFont="1" applyBorder="1" applyAlignment="1">
      <alignment vertical="top" wrapText="1"/>
    </xf>
    <xf numFmtId="0" fontId="4" fillId="0" borderId="8" xfId="0" applyFont="1" applyBorder="1" applyAlignment="1">
      <alignment vertical="top" wrapText="1"/>
    </xf>
    <xf numFmtId="0" fontId="6" fillId="0" borderId="0" xfId="0" applyFont="1" applyAlignment="1">
      <alignment vertical="top"/>
    </xf>
    <xf numFmtId="0" fontId="2" fillId="0" borderId="3" xfId="0" applyFont="1" applyBorder="1"/>
    <xf numFmtId="0" fontId="3" fillId="2" borderId="11" xfId="0" applyFont="1" applyFill="1" applyBorder="1" applyAlignment="1">
      <alignment horizontal="center" wrapText="1"/>
    </xf>
    <xf numFmtId="0" fontId="3" fillId="2" borderId="2" xfId="0" applyFont="1" applyFill="1" applyBorder="1" applyAlignment="1">
      <alignment horizontal="center" wrapText="1"/>
    </xf>
    <xf numFmtId="0" fontId="3" fillId="2" borderId="16" xfId="0" applyFont="1" applyFill="1" applyBorder="1" applyAlignment="1">
      <alignment wrapText="1"/>
    </xf>
    <xf numFmtId="0" fontId="3" fillId="2" borderId="1" xfId="0" applyFont="1" applyFill="1" applyBorder="1" applyAlignment="1">
      <alignment wrapText="1"/>
    </xf>
    <xf numFmtId="0" fontId="3" fillId="2" borderId="3" xfId="0" applyFont="1" applyFill="1" applyBorder="1" applyAlignment="1">
      <alignment horizontal="left" vertical="center" wrapText="1"/>
    </xf>
    <xf numFmtId="0" fontId="3" fillId="2" borderId="3" xfId="0" applyFont="1" applyFill="1" applyBorder="1" applyAlignment="1">
      <alignment horizontal="center" vertical="center" wrapText="1"/>
    </xf>
    <xf numFmtId="0" fontId="3" fillId="2" borderId="3" xfId="0" applyFont="1" applyFill="1" applyBorder="1" applyAlignment="1">
      <alignment vertical="center" wrapText="1"/>
    </xf>
    <xf numFmtId="164" fontId="2" fillId="4" borderId="3" xfId="0" applyNumberFormat="1" applyFont="1" applyFill="1" applyBorder="1" applyAlignment="1">
      <alignment horizontal="right" vertical="top" wrapText="1"/>
    </xf>
    <xf numFmtId="164" fontId="2" fillId="3" borderId="3" xfId="0" applyNumberFormat="1" applyFont="1" applyFill="1" applyBorder="1" applyAlignment="1">
      <alignment horizontal="right" vertical="top" wrapText="1"/>
    </xf>
    <xf numFmtId="0" fontId="4" fillId="4" borderId="9" xfId="0" applyFont="1" applyFill="1" applyBorder="1" applyAlignment="1">
      <alignment vertical="top" wrapText="1"/>
    </xf>
    <xf numFmtId="0" fontId="4" fillId="4" borderId="10" xfId="0" applyFont="1" applyFill="1" applyBorder="1" applyAlignment="1">
      <alignment vertical="top" wrapText="1"/>
    </xf>
    <xf numFmtId="0" fontId="3" fillId="0" borderId="12" xfId="0" applyFont="1" applyBorder="1" applyAlignment="1">
      <alignment vertical="top" wrapText="1"/>
    </xf>
    <xf numFmtId="0" fontId="3" fillId="0" borderId="14" xfId="0" applyFont="1" applyBorder="1" applyAlignment="1">
      <alignment vertical="top" wrapText="1"/>
    </xf>
    <xf numFmtId="0" fontId="2" fillId="0" borderId="12" xfId="0" applyFont="1" applyBorder="1" applyAlignment="1">
      <alignment vertical="top" wrapText="1"/>
    </xf>
    <xf numFmtId="0" fontId="3" fillId="0" borderId="14" xfId="0" applyFont="1" applyBorder="1" applyAlignment="1">
      <alignment vertical="top" wrapText="1"/>
    </xf>
    <xf numFmtId="0" fontId="2" fillId="0" borderId="12" xfId="0" applyFont="1" applyBorder="1" applyAlignment="1">
      <alignment vertical="top" wrapText="1"/>
    </xf>
    <xf numFmtId="3" fontId="3" fillId="0" borderId="0" xfId="0" applyNumberFormat="1" applyFont="1" applyBorder="1" applyAlignment="1">
      <alignment vertical="top" wrapText="1"/>
    </xf>
    <xf numFmtId="0" fontId="9" fillId="0" borderId="3" xfId="0" applyFont="1" applyBorder="1" applyAlignment="1">
      <alignment wrapText="1"/>
    </xf>
    <xf numFmtId="0" fontId="9" fillId="0" borderId="3" xfId="0" applyFont="1" applyBorder="1" applyAlignment="1">
      <alignment vertical="top" wrapText="1"/>
    </xf>
    <xf numFmtId="0" fontId="9" fillId="0" borderId="4" xfId="0" applyFont="1" applyBorder="1" applyAlignment="1">
      <alignment vertical="top" wrapText="1"/>
    </xf>
    <xf numFmtId="0" fontId="10" fillId="0" borderId="12" xfId="0" applyFont="1" applyBorder="1" applyAlignment="1">
      <alignment vertical="top" wrapText="1"/>
    </xf>
    <xf numFmtId="166" fontId="2" fillId="0" borderId="0" xfId="0" applyNumberFormat="1" applyFont="1" applyBorder="1" applyAlignment="1">
      <alignment vertical="top" wrapText="1"/>
    </xf>
    <xf numFmtId="164" fontId="3" fillId="0" borderId="0" xfId="0" applyNumberFormat="1" applyFont="1" applyBorder="1" applyAlignment="1">
      <alignment vertical="top" wrapText="1"/>
    </xf>
    <xf numFmtId="167" fontId="3" fillId="0" borderId="0" xfId="0" applyNumberFormat="1" applyFont="1" applyBorder="1" applyAlignment="1">
      <alignment vertical="top" wrapText="1"/>
    </xf>
    <xf numFmtId="0" fontId="3" fillId="0" borderId="14" xfId="0" applyFont="1" applyBorder="1" applyAlignment="1">
      <alignment vertical="top" wrapText="1"/>
    </xf>
    <xf numFmtId="0" fontId="2" fillId="0" borderId="12" xfId="0" applyFont="1" applyBorder="1" applyAlignment="1">
      <alignment horizontal="left" vertical="top" wrapText="1"/>
    </xf>
    <xf numFmtId="0" fontId="2" fillId="0" borderId="14" xfId="0" applyFont="1" applyBorder="1" applyAlignment="1">
      <alignment horizontal="left" vertical="top" wrapText="1"/>
    </xf>
    <xf numFmtId="0" fontId="9" fillId="0" borderId="13" xfId="0" applyFont="1" applyBorder="1" applyAlignment="1">
      <alignment vertical="top" wrapText="1"/>
    </xf>
    <xf numFmtId="0" fontId="3" fillId="0" borderId="13" xfId="0" applyFont="1" applyFill="1" applyBorder="1" applyAlignment="1">
      <alignment vertical="top" wrapText="1"/>
    </xf>
    <xf numFmtId="0" fontId="3" fillId="0" borderId="15" xfId="0" applyFont="1" applyFill="1" applyBorder="1" applyAlignment="1">
      <alignment vertical="top" wrapText="1"/>
    </xf>
    <xf numFmtId="0" fontId="3" fillId="0" borderId="12" xfId="0" applyFont="1" applyBorder="1" applyAlignment="1">
      <alignment vertical="top" wrapText="1"/>
    </xf>
    <xf numFmtId="0" fontId="3" fillId="0" borderId="14" xfId="0" applyFont="1" applyBorder="1" applyAlignment="1">
      <alignment vertical="top" wrapText="1"/>
    </xf>
    <xf numFmtId="0" fontId="2" fillId="0" borderId="12" xfId="0" applyFont="1" applyBorder="1" applyAlignment="1">
      <alignment horizontal="left" vertical="top" wrapText="1"/>
    </xf>
    <xf numFmtId="0" fontId="2" fillId="0" borderId="14" xfId="0" applyFont="1" applyBorder="1" applyAlignment="1">
      <alignment horizontal="left" vertical="top" wrapText="1"/>
    </xf>
    <xf numFmtId="0" fontId="3" fillId="0" borderId="8" xfId="0" applyFont="1" applyBorder="1" applyAlignment="1">
      <alignment vertical="top" wrapText="1"/>
    </xf>
    <xf numFmtId="0" fontId="3" fillId="0" borderId="10" xfId="0" applyFont="1" applyBorder="1" applyAlignment="1">
      <alignment vertical="top" wrapText="1"/>
    </xf>
    <xf numFmtId="0" fontId="2" fillId="0" borderId="12" xfId="0" applyFont="1" applyBorder="1" applyAlignment="1">
      <alignment vertical="top" wrapText="1"/>
    </xf>
    <xf numFmtId="0" fontId="2" fillId="0" borderId="14" xfId="0" applyFont="1" applyBorder="1" applyAlignment="1">
      <alignment vertical="top" wrapText="1"/>
    </xf>
    <xf numFmtId="0" fontId="3" fillId="0" borderId="16" xfId="0" applyFont="1" applyBorder="1" applyAlignment="1">
      <alignment vertical="top" wrapText="1"/>
    </xf>
    <xf numFmtId="0" fontId="3" fillId="0" borderId="11" xfId="0" applyFont="1" applyBorder="1" applyAlignment="1">
      <alignment vertical="top" wrapText="1"/>
    </xf>
  </cellXfs>
  <cellStyles count="26">
    <cellStyle name="Currency" xfId="1" builtinId="4"/>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173830</xdr:colOff>
      <xdr:row>0</xdr:row>
      <xdr:rowOff>140495</xdr:rowOff>
    </xdr:from>
    <xdr:to>
      <xdr:col>4</xdr:col>
      <xdr:colOff>657603</xdr:colOff>
      <xdr:row>5</xdr:row>
      <xdr:rowOff>107157</xdr:rowOff>
    </xdr:to>
    <xdr:pic>
      <xdr:nvPicPr>
        <xdr:cNvPr id="3" name="Picture 2" descr="ENRTF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98455" y="140495"/>
          <a:ext cx="1360073" cy="95726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X692"/>
  <sheetViews>
    <sheetView tabSelected="1" view="pageBreakPreview" topLeftCell="A31" zoomScaleNormal="200" zoomScaleSheetLayoutView="100" zoomScalePageLayoutView="200" workbookViewId="0">
      <selection activeCell="C31" sqref="C31"/>
    </sheetView>
  </sheetViews>
  <sheetFormatPr defaultColWidth="7.85546875" defaultRowHeight="15" x14ac:dyDescent="0.2"/>
  <cols>
    <col min="1" max="1" width="68.42578125" style="1" customWidth="1"/>
    <col min="2" max="2" width="14.85546875" style="10" customWidth="1"/>
    <col min="3" max="3" width="14.42578125" style="11" customWidth="1"/>
    <col min="4" max="9" width="13.140625" style="1" customWidth="1"/>
    <col min="10" max="10" width="11.140625" style="1" customWidth="1"/>
    <col min="11" max="11" width="11.28515625" style="1" customWidth="1"/>
    <col min="12" max="16384" width="7.85546875" style="1"/>
  </cols>
  <sheetData>
    <row r="1" spans="1:19" x14ac:dyDescent="0.2">
      <c r="A1" s="7" t="s">
        <v>23</v>
      </c>
      <c r="B1" s="2"/>
      <c r="C1" s="2"/>
    </row>
    <row r="2" spans="1:19" s="5" customFormat="1" x14ac:dyDescent="0.2">
      <c r="A2" s="6" t="s">
        <v>7</v>
      </c>
      <c r="B2" s="4"/>
      <c r="C2" s="4"/>
      <c r="D2" s="3"/>
      <c r="E2" s="3"/>
      <c r="F2" s="3"/>
      <c r="G2" s="3"/>
      <c r="H2" s="3"/>
      <c r="I2" s="3"/>
      <c r="J2" s="3"/>
      <c r="K2" s="3"/>
      <c r="L2" s="3"/>
      <c r="M2" s="3"/>
      <c r="N2" s="3"/>
      <c r="O2" s="3"/>
      <c r="P2" s="3"/>
      <c r="Q2" s="3"/>
      <c r="R2" s="3"/>
      <c r="S2" s="3"/>
    </row>
    <row r="3" spans="1:19" s="5" customFormat="1" ht="16.5" customHeight="1" x14ac:dyDescent="0.2">
      <c r="A3" s="8" t="s">
        <v>20</v>
      </c>
      <c r="B3" s="4"/>
      <c r="C3" s="4"/>
      <c r="D3" s="3"/>
      <c r="E3" s="3"/>
      <c r="F3" s="3"/>
      <c r="G3" s="3"/>
      <c r="H3" s="3"/>
      <c r="I3" s="3"/>
      <c r="J3" s="3"/>
      <c r="K3" s="3"/>
      <c r="L3" s="3"/>
      <c r="M3" s="3"/>
      <c r="N3" s="3"/>
      <c r="O3" s="3"/>
      <c r="P3" s="3"/>
      <c r="Q3" s="3"/>
      <c r="R3" s="3"/>
      <c r="S3" s="3"/>
    </row>
    <row r="4" spans="1:19" s="7" customFormat="1" ht="16.350000000000001" customHeight="1" x14ac:dyDescent="0.2">
      <c r="A4" s="5" t="s">
        <v>8</v>
      </c>
      <c r="B4" s="8"/>
      <c r="C4" s="8"/>
      <c r="D4" s="1"/>
      <c r="E4" s="1"/>
      <c r="F4" s="1"/>
      <c r="G4" s="1"/>
      <c r="H4" s="1"/>
      <c r="I4" s="1"/>
      <c r="J4" s="1"/>
      <c r="K4" s="1"/>
      <c r="L4" s="1"/>
      <c r="M4" s="1"/>
      <c r="N4" s="1"/>
      <c r="O4" s="1"/>
      <c r="P4" s="1"/>
      <c r="Q4" s="1"/>
      <c r="R4" s="1"/>
      <c r="S4" s="1"/>
    </row>
    <row r="5" spans="1:19" s="5" customFormat="1" ht="16.350000000000001" customHeight="1" x14ac:dyDescent="0.2">
      <c r="A5" s="5" t="s">
        <v>25</v>
      </c>
      <c r="B5" s="6"/>
      <c r="C5" s="6"/>
    </row>
    <row r="6" spans="1:19" s="5" customFormat="1" ht="16.350000000000001" customHeight="1" x14ac:dyDescent="0.2">
      <c r="A6" s="5" t="s">
        <v>32</v>
      </c>
      <c r="B6" s="6"/>
      <c r="C6" s="6"/>
    </row>
    <row r="7" spans="1:19" s="5" customFormat="1" ht="16.350000000000001" customHeight="1" x14ac:dyDescent="0.2">
      <c r="A7" s="5" t="s">
        <v>26</v>
      </c>
      <c r="B7" s="6"/>
      <c r="C7" s="6"/>
    </row>
    <row r="8" spans="1:19" s="5" customFormat="1" ht="16.350000000000001" customHeight="1" x14ac:dyDescent="0.2">
      <c r="A8" s="9" t="s">
        <v>42</v>
      </c>
      <c r="B8" s="6"/>
      <c r="C8" s="6"/>
    </row>
    <row r="9" spans="1:19" s="3" customFormat="1" ht="16.350000000000001" customHeight="1" x14ac:dyDescent="0.2">
      <c r="A9" s="5" t="s">
        <v>31</v>
      </c>
      <c r="B9" s="6"/>
      <c r="C9" s="6"/>
      <c r="D9" s="5"/>
      <c r="E9" s="5"/>
      <c r="F9" s="5"/>
      <c r="G9" s="5"/>
      <c r="H9" s="5"/>
      <c r="I9" s="5"/>
      <c r="J9" s="5"/>
      <c r="K9" s="5"/>
    </row>
    <row r="10" spans="1:19" s="5" customFormat="1" ht="16.350000000000001" customHeight="1" x14ac:dyDescent="0.2">
      <c r="A10" s="12" t="s">
        <v>44</v>
      </c>
      <c r="B10" s="6"/>
      <c r="C10" s="6"/>
      <c r="D10" s="23"/>
      <c r="E10" s="23"/>
    </row>
    <row r="11" spans="1:19" ht="33.6" customHeight="1" thickBot="1" x14ac:dyDescent="0.3">
      <c r="A11" s="27" t="s">
        <v>3</v>
      </c>
      <c r="B11" s="28"/>
      <c r="C11" s="26" t="s">
        <v>9</v>
      </c>
      <c r="D11" s="25" t="s">
        <v>2</v>
      </c>
      <c r="E11" s="26" t="s">
        <v>10</v>
      </c>
      <c r="F11" s="7"/>
      <c r="G11" s="7"/>
      <c r="H11" s="7"/>
      <c r="I11" s="7"/>
      <c r="J11" s="7"/>
      <c r="K11" s="7"/>
      <c r="L11" s="7"/>
    </row>
    <row r="12" spans="1:19" ht="15.75" thickTop="1" x14ac:dyDescent="0.2">
      <c r="A12" s="59" t="s">
        <v>1</v>
      </c>
      <c r="B12" s="60"/>
      <c r="C12" s="22"/>
      <c r="D12" s="34"/>
      <c r="E12" s="35"/>
      <c r="F12" s="7"/>
      <c r="G12" s="7"/>
      <c r="H12" s="7"/>
      <c r="I12" s="7"/>
      <c r="J12" s="7"/>
      <c r="K12" s="7"/>
      <c r="L12" s="7"/>
    </row>
    <row r="13" spans="1:19" x14ac:dyDescent="0.2">
      <c r="A13" s="55" t="s">
        <v>4</v>
      </c>
      <c r="B13" s="56"/>
      <c r="C13" s="14">
        <f>23090+19719+21998+135279+98154+147501</f>
        <v>445741</v>
      </c>
      <c r="D13" s="32">
        <v>0</v>
      </c>
      <c r="E13" s="32">
        <f>C13-D13</f>
        <v>445741</v>
      </c>
      <c r="F13" s="8"/>
      <c r="G13" s="8"/>
      <c r="H13" s="8"/>
      <c r="I13" s="8"/>
      <c r="J13" s="8"/>
      <c r="K13" s="8"/>
      <c r="L13" s="8"/>
      <c r="M13" s="2"/>
    </row>
    <row r="14" spans="1:19" ht="25.5" x14ac:dyDescent="0.2">
      <c r="A14" s="42" t="s">
        <v>33</v>
      </c>
      <c r="B14" s="37"/>
      <c r="C14" s="14" t="s">
        <v>24</v>
      </c>
      <c r="D14" s="32"/>
      <c r="E14" s="32"/>
      <c r="F14" s="48" t="s">
        <v>24</v>
      </c>
      <c r="G14" s="48" t="s">
        <v>24</v>
      </c>
      <c r="H14" s="8"/>
      <c r="I14" s="8"/>
      <c r="J14" s="8"/>
      <c r="K14" s="8"/>
      <c r="L14" s="8"/>
      <c r="M14" s="2"/>
    </row>
    <row r="15" spans="1:19" ht="25.5" x14ac:dyDescent="0.2">
      <c r="A15" s="43" t="s">
        <v>34</v>
      </c>
      <c r="B15" s="37"/>
      <c r="C15" s="14" t="s">
        <v>24</v>
      </c>
      <c r="D15" s="32"/>
      <c r="E15" s="32"/>
      <c r="F15" s="8" t="s">
        <v>24</v>
      </c>
      <c r="G15" s="8"/>
      <c r="H15" s="8"/>
      <c r="I15" s="8"/>
      <c r="J15" s="8"/>
      <c r="K15" s="8"/>
      <c r="L15" s="8"/>
      <c r="M15" s="2"/>
    </row>
    <row r="16" spans="1:19" ht="25.5" x14ac:dyDescent="0.2">
      <c r="A16" s="43" t="s">
        <v>35</v>
      </c>
      <c r="B16" s="39"/>
      <c r="C16" s="14" t="s">
        <v>24</v>
      </c>
      <c r="D16" s="32"/>
      <c r="E16" s="32"/>
      <c r="F16" s="47" t="s">
        <v>24</v>
      </c>
      <c r="G16" s="8"/>
      <c r="H16" s="8"/>
      <c r="I16" s="8"/>
      <c r="J16" s="8"/>
      <c r="K16" s="8"/>
      <c r="L16" s="8"/>
      <c r="M16" s="2"/>
    </row>
    <row r="17" spans="1:13" ht="25.5" x14ac:dyDescent="0.2">
      <c r="A17" s="43" t="s">
        <v>36</v>
      </c>
      <c r="B17" s="37" t="s">
        <v>24</v>
      </c>
      <c r="C17" s="14" t="s">
        <v>24</v>
      </c>
      <c r="D17" s="32"/>
      <c r="E17" s="32"/>
      <c r="F17" s="8"/>
      <c r="G17" s="8"/>
      <c r="H17" s="8"/>
      <c r="I17" s="8"/>
      <c r="J17" s="8"/>
      <c r="K17" s="8"/>
      <c r="L17" s="8"/>
      <c r="M17" s="2"/>
    </row>
    <row r="18" spans="1:13" x14ac:dyDescent="0.2">
      <c r="A18" s="43" t="s">
        <v>37</v>
      </c>
      <c r="B18" s="37" t="s">
        <v>24</v>
      </c>
      <c r="C18" s="14" t="s">
        <v>24</v>
      </c>
      <c r="D18" s="32"/>
      <c r="E18" s="32"/>
      <c r="F18" s="8"/>
      <c r="G18" s="8"/>
      <c r="H18" s="8"/>
      <c r="I18" s="8"/>
      <c r="J18" s="8"/>
      <c r="K18" s="8"/>
      <c r="L18" s="8"/>
      <c r="M18" s="2"/>
    </row>
    <row r="19" spans="1:13" ht="25.5" x14ac:dyDescent="0.2">
      <c r="A19" s="45" t="s">
        <v>38</v>
      </c>
      <c r="B19" s="37"/>
      <c r="C19" s="14" t="s">
        <v>24</v>
      </c>
      <c r="D19" s="32"/>
      <c r="E19" s="32"/>
      <c r="F19" s="8"/>
      <c r="G19" s="47">
        <f>SUM(C14:C19)</f>
        <v>0</v>
      </c>
      <c r="H19" s="8"/>
      <c r="I19" s="8"/>
      <c r="J19" s="8"/>
      <c r="K19" s="8"/>
      <c r="L19" s="8"/>
      <c r="M19" s="2"/>
    </row>
    <row r="20" spans="1:13" x14ac:dyDescent="0.2">
      <c r="A20" s="61"/>
      <c r="B20" s="62"/>
      <c r="C20" s="33"/>
      <c r="D20" s="33"/>
      <c r="E20" s="33"/>
      <c r="F20" s="8"/>
      <c r="G20" s="8" t="s">
        <v>24</v>
      </c>
      <c r="H20" s="8"/>
      <c r="I20" s="8"/>
      <c r="J20" s="8"/>
      <c r="K20" s="8"/>
      <c r="L20" s="8"/>
      <c r="M20" s="2"/>
    </row>
    <row r="21" spans="1:13" x14ac:dyDescent="0.2">
      <c r="A21" s="55" t="s">
        <v>5</v>
      </c>
      <c r="B21" s="56"/>
      <c r="C21" s="14"/>
      <c r="D21" s="14"/>
      <c r="E21" s="14"/>
      <c r="F21" s="8"/>
      <c r="G21" s="47" t="s">
        <v>24</v>
      </c>
      <c r="H21" s="8"/>
      <c r="I21" s="8"/>
      <c r="J21" s="8"/>
      <c r="K21" s="8"/>
      <c r="L21" s="8"/>
      <c r="M21" s="2"/>
    </row>
    <row r="22" spans="1:13" ht="180" x14ac:dyDescent="0.2">
      <c r="A22" s="38" t="s">
        <v>45</v>
      </c>
      <c r="B22" s="37" t="s">
        <v>24</v>
      </c>
      <c r="C22" s="14">
        <v>70208</v>
      </c>
      <c r="D22" s="14"/>
      <c r="E22" s="14">
        <v>70208</v>
      </c>
      <c r="F22" s="8" t="s">
        <v>24</v>
      </c>
      <c r="H22" s="8" t="s">
        <v>24</v>
      </c>
      <c r="I22" s="8"/>
      <c r="J22" s="8"/>
      <c r="K22" s="8"/>
      <c r="L22" s="8"/>
      <c r="M22" s="2"/>
    </row>
    <row r="23" spans="1:13" x14ac:dyDescent="0.2">
      <c r="A23" s="61"/>
      <c r="B23" s="62"/>
      <c r="C23" s="14">
        <v>0</v>
      </c>
      <c r="D23" s="14">
        <v>0</v>
      </c>
      <c r="E23" s="14">
        <f t="shared" ref="E23" si="0">C23-D23</f>
        <v>0</v>
      </c>
      <c r="F23" s="8" t="s">
        <v>24</v>
      </c>
      <c r="G23" s="8" t="s">
        <v>24</v>
      </c>
      <c r="H23" s="8" t="s">
        <v>24</v>
      </c>
      <c r="I23" s="8"/>
      <c r="J23" s="8"/>
      <c r="K23" s="8"/>
      <c r="L23" s="8"/>
      <c r="M23" s="2"/>
    </row>
    <row r="24" spans="1:13" x14ac:dyDescent="0.2">
      <c r="A24" s="55" t="s">
        <v>6</v>
      </c>
      <c r="B24" s="56"/>
      <c r="C24" s="14"/>
      <c r="D24" s="14"/>
      <c r="E24" s="14"/>
      <c r="F24" s="8"/>
      <c r="G24" s="8"/>
      <c r="H24" s="41" t="s">
        <v>24</v>
      </c>
      <c r="I24" s="8"/>
      <c r="J24" s="8"/>
      <c r="K24" s="8"/>
      <c r="L24" s="8"/>
      <c r="M24" s="2"/>
    </row>
    <row r="25" spans="1:13" ht="25.5" x14ac:dyDescent="0.2">
      <c r="A25" s="43" t="s">
        <v>27</v>
      </c>
      <c r="B25" s="39"/>
      <c r="C25" s="14">
        <f>14220+8920+4500</f>
        <v>27640</v>
      </c>
      <c r="D25" s="14"/>
      <c r="E25" s="14">
        <v>27640</v>
      </c>
      <c r="F25" s="8"/>
      <c r="G25" s="8"/>
      <c r="H25" s="41"/>
      <c r="I25" s="8"/>
      <c r="J25" s="8"/>
      <c r="K25" s="8"/>
      <c r="L25" s="8"/>
      <c r="M25" s="2"/>
    </row>
    <row r="26" spans="1:13" x14ac:dyDescent="0.2">
      <c r="A26" s="44" t="s">
        <v>29</v>
      </c>
      <c r="B26" s="39"/>
      <c r="C26" s="14">
        <v>1000</v>
      </c>
      <c r="D26" s="14"/>
      <c r="E26" s="14">
        <v>1000</v>
      </c>
      <c r="F26" s="8"/>
      <c r="G26" s="8"/>
      <c r="H26" s="41"/>
      <c r="I26" s="8"/>
      <c r="J26" s="8"/>
      <c r="K26" s="8"/>
      <c r="L26" s="8"/>
      <c r="M26" s="2"/>
    </row>
    <row r="27" spans="1:13" x14ac:dyDescent="0.2">
      <c r="A27" s="44" t="s">
        <v>30</v>
      </c>
      <c r="B27" s="39"/>
      <c r="C27" s="14">
        <f>500*15</f>
        <v>7500</v>
      </c>
      <c r="D27" s="14"/>
      <c r="E27" s="14">
        <v>7500</v>
      </c>
      <c r="F27" s="8"/>
      <c r="G27" s="8"/>
      <c r="H27" s="41"/>
      <c r="I27" s="8"/>
      <c r="J27" s="8"/>
      <c r="K27" s="8"/>
      <c r="L27" s="8"/>
      <c r="M27" s="2"/>
    </row>
    <row r="28" spans="1:13" x14ac:dyDescent="0.2">
      <c r="A28" s="44" t="s">
        <v>28</v>
      </c>
      <c r="B28" s="39"/>
      <c r="C28" s="14">
        <f>200*40</f>
        <v>8000</v>
      </c>
      <c r="D28" s="14"/>
      <c r="E28" s="14">
        <v>8000</v>
      </c>
      <c r="F28" s="8"/>
      <c r="G28" s="8"/>
      <c r="H28" s="41"/>
      <c r="I28" s="8"/>
      <c r="J28" s="8"/>
      <c r="K28" s="8"/>
      <c r="L28" s="8"/>
      <c r="M28" s="2"/>
    </row>
    <row r="29" spans="1:13" x14ac:dyDescent="0.2">
      <c r="A29" s="52"/>
      <c r="B29" s="49"/>
      <c r="C29" s="14"/>
      <c r="D29" s="14"/>
      <c r="E29" s="14"/>
      <c r="F29" s="8"/>
      <c r="G29" s="8"/>
      <c r="H29" s="41"/>
      <c r="I29" s="8"/>
      <c r="J29" s="8"/>
      <c r="K29" s="8"/>
      <c r="L29" s="8"/>
      <c r="M29" s="2"/>
    </row>
    <row r="30" spans="1:13" x14ac:dyDescent="0.2">
      <c r="A30" s="55" t="s">
        <v>11</v>
      </c>
      <c r="B30" s="56"/>
      <c r="C30" s="14"/>
      <c r="D30" s="14"/>
      <c r="E30" s="14"/>
      <c r="F30" s="8"/>
      <c r="G30" s="8"/>
      <c r="H30" s="8"/>
      <c r="I30" s="8"/>
      <c r="J30" s="8"/>
      <c r="K30" s="8"/>
      <c r="L30" s="8"/>
      <c r="M30" s="2"/>
    </row>
    <row r="31" spans="1:13" ht="77.099999999999994" customHeight="1" x14ac:dyDescent="0.2">
      <c r="A31" s="57" t="s">
        <v>48</v>
      </c>
      <c r="B31" s="58"/>
      <c r="C31" s="14">
        <v>50950</v>
      </c>
      <c r="D31" s="14">
        <v>0</v>
      </c>
      <c r="E31" s="14">
        <f t="shared" ref="E31" si="1">C31-D31</f>
        <v>50950</v>
      </c>
      <c r="F31" s="8"/>
      <c r="G31" s="8"/>
      <c r="H31" s="8"/>
      <c r="I31" s="8"/>
      <c r="J31" s="8"/>
      <c r="K31" s="8"/>
      <c r="L31" s="8"/>
      <c r="M31" s="2"/>
    </row>
    <row r="32" spans="1:13" x14ac:dyDescent="0.2">
      <c r="A32" s="50"/>
      <c r="B32" s="51"/>
      <c r="C32" s="14"/>
      <c r="D32" s="14"/>
      <c r="E32" s="14"/>
      <c r="F32" s="8"/>
      <c r="G32" s="8"/>
      <c r="H32" s="8"/>
      <c r="I32" s="8"/>
      <c r="J32" s="8"/>
      <c r="K32" s="8"/>
      <c r="L32" s="8"/>
      <c r="M32" s="2"/>
    </row>
    <row r="33" spans="1:24" x14ac:dyDescent="0.2">
      <c r="A33" s="36" t="s">
        <v>43</v>
      </c>
      <c r="B33" s="37"/>
      <c r="C33" s="14">
        <f>10990+5812+896</f>
        <v>17698</v>
      </c>
      <c r="D33" s="14"/>
      <c r="E33" s="14">
        <f>C33-D33</f>
        <v>17698</v>
      </c>
      <c r="F33" s="7" t="s">
        <v>24</v>
      </c>
      <c r="G33" s="7"/>
      <c r="H33" s="7"/>
      <c r="I33" s="7"/>
      <c r="J33" s="7"/>
      <c r="K33" s="7"/>
      <c r="L33" s="7"/>
      <c r="M33" s="7"/>
    </row>
    <row r="34" spans="1:24" ht="75" x14ac:dyDescent="0.2">
      <c r="A34" s="40" t="s">
        <v>41</v>
      </c>
      <c r="B34" s="37" t="s">
        <v>24</v>
      </c>
      <c r="C34" s="15" t="s">
        <v>24</v>
      </c>
      <c r="D34" s="14"/>
      <c r="E34" s="14" t="str">
        <f>C34</f>
        <v xml:space="preserve"> </v>
      </c>
      <c r="F34" s="7" t="s">
        <v>24</v>
      </c>
      <c r="G34" s="7"/>
      <c r="H34" s="7"/>
      <c r="I34" s="7"/>
      <c r="J34" s="7"/>
      <c r="K34" s="7"/>
      <c r="L34" s="7"/>
      <c r="M34" s="7"/>
      <c r="X34" s="1" t="s">
        <v>24</v>
      </c>
    </row>
    <row r="35" spans="1:24" ht="30" x14ac:dyDescent="0.2">
      <c r="A35" s="38" t="s">
        <v>46</v>
      </c>
      <c r="B35" s="37" t="s">
        <v>24</v>
      </c>
      <c r="C35" s="15" t="s">
        <v>24</v>
      </c>
      <c r="D35" s="14"/>
      <c r="E35" s="14" t="s">
        <v>24</v>
      </c>
      <c r="F35" s="7" t="s">
        <v>24</v>
      </c>
      <c r="G35" s="7"/>
      <c r="H35" s="7"/>
      <c r="I35" s="7"/>
      <c r="J35" s="7"/>
      <c r="K35" s="7"/>
      <c r="L35" s="7"/>
      <c r="M35" s="7"/>
    </row>
    <row r="36" spans="1:24" x14ac:dyDescent="0.2">
      <c r="A36" s="38" t="s">
        <v>47</v>
      </c>
      <c r="B36" s="37" t="s">
        <v>24</v>
      </c>
      <c r="C36" s="15" t="s">
        <v>24</v>
      </c>
      <c r="D36" s="14"/>
      <c r="E36" s="14" t="s">
        <v>24</v>
      </c>
      <c r="F36" s="7"/>
      <c r="G36" s="7"/>
      <c r="H36" s="7"/>
      <c r="I36" s="7"/>
      <c r="J36" s="7"/>
      <c r="K36" s="7"/>
      <c r="L36" s="7"/>
      <c r="M36" s="7"/>
    </row>
    <row r="37" spans="1:24" x14ac:dyDescent="0.2">
      <c r="A37" s="55"/>
      <c r="B37" s="56"/>
      <c r="C37" s="15">
        <v>0</v>
      </c>
      <c r="D37" s="14">
        <v>0</v>
      </c>
      <c r="E37" s="14">
        <f t="shared" ref="E37" si="2">C37-D37</f>
        <v>0</v>
      </c>
      <c r="F37" s="1" t="s">
        <v>24</v>
      </c>
    </row>
    <row r="38" spans="1:24" x14ac:dyDescent="0.2">
      <c r="A38" s="55" t="s">
        <v>12</v>
      </c>
      <c r="B38" s="56"/>
      <c r="C38" s="15"/>
      <c r="D38" s="14"/>
      <c r="E38" s="14"/>
    </row>
    <row r="39" spans="1:24" s="2" customFormat="1" ht="15.75" thickBot="1" x14ac:dyDescent="0.25">
      <c r="A39" s="63"/>
      <c r="B39" s="64"/>
      <c r="C39" s="16">
        <v>0</v>
      </c>
      <c r="D39" s="16">
        <v>0</v>
      </c>
      <c r="E39" s="16">
        <f t="shared" ref="E39" si="3">C39-D39</f>
        <v>0</v>
      </c>
    </row>
    <row r="40" spans="1:24" s="2" customFormat="1" ht="15.75" thickTop="1" x14ac:dyDescent="0.2">
      <c r="A40" s="53" t="s">
        <v>0</v>
      </c>
      <c r="B40" s="54"/>
      <c r="C40" s="17">
        <f>SUM(C13:C39)</f>
        <v>628737</v>
      </c>
      <c r="D40" s="17">
        <f>SUM(D13:D39)</f>
        <v>0</v>
      </c>
      <c r="E40" s="17">
        <f>SUM(E13:E39)</f>
        <v>628737</v>
      </c>
      <c r="G40" s="46" t="s">
        <v>24</v>
      </c>
    </row>
    <row r="41" spans="1:24" s="2" customFormat="1" x14ac:dyDescent="0.2">
      <c r="B41" s="21"/>
      <c r="C41" s="21"/>
      <c r="D41" s="21"/>
      <c r="E41" s="21"/>
    </row>
    <row r="42" spans="1:24" s="2" customFormat="1" ht="30" x14ac:dyDescent="0.2">
      <c r="A42" s="29" t="s">
        <v>21</v>
      </c>
      <c r="B42" s="30" t="s">
        <v>13</v>
      </c>
      <c r="C42" s="30" t="s">
        <v>15</v>
      </c>
      <c r="D42" s="30" t="s">
        <v>16</v>
      </c>
      <c r="E42" s="30" t="s">
        <v>17</v>
      </c>
    </row>
    <row r="43" spans="1:24" s="2" customFormat="1" x14ac:dyDescent="0.25">
      <c r="A43" s="20" t="s">
        <v>18</v>
      </c>
      <c r="B43" s="18"/>
      <c r="C43" s="19">
        <v>0</v>
      </c>
      <c r="D43" s="19">
        <v>0</v>
      </c>
      <c r="E43" s="19">
        <f>C43-D43</f>
        <v>0</v>
      </c>
    </row>
    <row r="44" spans="1:24" s="2" customFormat="1" ht="15" customHeight="1" x14ac:dyDescent="0.25">
      <c r="A44" s="20" t="s">
        <v>19</v>
      </c>
      <c r="B44" s="18"/>
      <c r="C44" s="19">
        <v>0</v>
      </c>
      <c r="D44" s="19">
        <v>0</v>
      </c>
      <c r="E44" s="19">
        <f t="shared" ref="E44" si="4">C44-D44</f>
        <v>0</v>
      </c>
    </row>
    <row r="45" spans="1:24" s="2" customFormat="1" ht="90" x14ac:dyDescent="0.25">
      <c r="A45" s="20" t="s">
        <v>40</v>
      </c>
      <c r="B45" s="18" t="s">
        <v>39</v>
      </c>
      <c r="C45" s="19">
        <f>303279+64807+55000+72819+10000</f>
        <v>505905</v>
      </c>
      <c r="D45" s="19">
        <v>0</v>
      </c>
      <c r="E45" s="19">
        <f>C45-D45</f>
        <v>505905</v>
      </c>
    </row>
    <row r="46" spans="1:24" s="2" customFormat="1" x14ac:dyDescent="0.25">
      <c r="A46" s="13" t="s">
        <v>24</v>
      </c>
      <c r="B46" s="24"/>
      <c r="C46" s="24"/>
      <c r="D46" s="24"/>
      <c r="E46" s="24"/>
      <c r="F46" s="2" t="s">
        <v>24</v>
      </c>
    </row>
    <row r="47" spans="1:24" s="2" customFormat="1" ht="45" x14ac:dyDescent="0.2">
      <c r="A47" s="31" t="s">
        <v>22</v>
      </c>
      <c r="B47" s="30" t="s">
        <v>14</v>
      </c>
      <c r="C47" s="30" t="s">
        <v>9</v>
      </c>
      <c r="D47" s="30" t="s">
        <v>16</v>
      </c>
      <c r="E47" s="30" t="s">
        <v>17</v>
      </c>
    </row>
    <row r="48" spans="1:24" s="2" customFormat="1" x14ac:dyDescent="0.25">
      <c r="A48" s="20"/>
      <c r="B48" s="18"/>
      <c r="C48" s="19">
        <v>0</v>
      </c>
      <c r="D48" s="19">
        <v>0</v>
      </c>
      <c r="E48" s="19">
        <f t="shared" ref="E48" si="5">C48-D48</f>
        <v>0</v>
      </c>
    </row>
    <row r="49" s="2" customFormat="1" x14ac:dyDescent="0.2"/>
    <row r="50" s="2" customFormat="1" x14ac:dyDescent="0.2"/>
    <row r="51" s="2" customFormat="1" x14ac:dyDescent="0.2"/>
    <row r="52" s="2" customFormat="1" x14ac:dyDescent="0.2"/>
    <row r="53" s="2" customFormat="1" x14ac:dyDescent="0.2"/>
    <row r="54" s="2" customFormat="1" x14ac:dyDescent="0.2"/>
    <row r="55" s="2" customFormat="1" x14ac:dyDescent="0.2"/>
    <row r="56" s="2" customFormat="1" x14ac:dyDescent="0.2"/>
    <row r="57" s="2" customFormat="1" x14ac:dyDescent="0.2"/>
    <row r="58" s="2" customFormat="1" x14ac:dyDescent="0.2"/>
    <row r="59" s="2" customFormat="1" x14ac:dyDescent="0.2"/>
    <row r="60" s="2" customFormat="1" x14ac:dyDescent="0.2"/>
    <row r="61" s="2" customFormat="1" x14ac:dyDescent="0.2"/>
    <row r="62" s="2" customFormat="1" x14ac:dyDescent="0.2"/>
    <row r="63" s="2" customFormat="1" x14ac:dyDescent="0.2"/>
    <row r="64" s="2" customFormat="1" x14ac:dyDescent="0.2"/>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sheetData>
  <mergeCells count="12">
    <mergeCell ref="A40:B40"/>
    <mergeCell ref="A30:B30"/>
    <mergeCell ref="A31:B31"/>
    <mergeCell ref="A12:B12"/>
    <mergeCell ref="A13:B13"/>
    <mergeCell ref="A20:B20"/>
    <mergeCell ref="A37:B37"/>
    <mergeCell ref="A39:B39"/>
    <mergeCell ref="A38:B38"/>
    <mergeCell ref="A21:B21"/>
    <mergeCell ref="A23:B23"/>
    <mergeCell ref="A24:B24"/>
  </mergeCells>
  <phoneticPr fontId="1" type="noConversion"/>
  <pageMargins left="0.5" right="0.5" top="0.5" bottom="0.5" header="0.25" footer="0"/>
  <pageSetup scale="59" orientation="portrait" r:id="rId1"/>
  <headerFooter alignWithMargins="0"/>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Project Budget</vt:lpstr>
      <vt:lpstr>'Project Budget'!Print_Area</vt:lpstr>
    </vt:vector>
  </TitlesOfParts>
  <Company>State of MN LCC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2018 Budget Page</dc:title>
  <dc:subject>LCCMR Work Plan Document - Budget Page</dc:subject>
  <dc:creator>diana.griffith@lccmr.leg.mn</dc:creator>
  <cp:lastModifiedBy>Diana Griffith</cp:lastModifiedBy>
  <cp:lastPrinted>2019-04-15T14:28:41Z</cp:lastPrinted>
  <dcterms:created xsi:type="dcterms:W3CDTF">2001-02-08T10:40:59Z</dcterms:created>
  <dcterms:modified xsi:type="dcterms:W3CDTF">2019-05-09T02:03:21Z</dcterms:modified>
</cp:coreProperties>
</file>