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28800" windowHeight="11100"/>
  </bookViews>
  <sheets>
    <sheet name="Project Budget" sheetId="1" r:id="rId1"/>
  </sheets>
  <definedNames>
    <definedName name="_xlnm.Print_Area" localSheetId="0">'Project Budget'!$A$1:$E$48</definedName>
  </definedNames>
  <calcPr calcId="162913"/>
</workbook>
</file>

<file path=xl/calcChain.xml><?xml version="1.0" encoding="utf-8"?>
<calcChain xmlns="http://schemas.openxmlformats.org/spreadsheetml/2006/main">
  <c r="C40" i="1" l="1"/>
  <c r="E46" i="1" l="1"/>
  <c r="A8" i="1" l="1"/>
  <c r="C44" i="1" l="1"/>
  <c r="C20" i="1" l="1"/>
  <c r="E43" i="1" l="1"/>
  <c r="C13" i="1"/>
  <c r="E23" i="1" l="1"/>
  <c r="E35" i="1"/>
  <c r="E37" i="1"/>
  <c r="E22" i="1"/>
  <c r="E21" i="1"/>
  <c r="E20" i="1" l="1"/>
  <c r="E48" i="1" l="1"/>
  <c r="E45" i="1"/>
  <c r="E44" i="1"/>
  <c r="E39" i="1" l="1"/>
  <c r="D40" i="1" l="1"/>
  <c r="E36" i="1"/>
  <c r="E33" i="1"/>
  <c r="E31" i="1"/>
  <c r="E29" i="1"/>
  <c r="E27" i="1"/>
  <c r="E25" i="1"/>
  <c r="E18" i="1"/>
  <c r="E13" i="1"/>
  <c r="E40" i="1" l="1"/>
</calcChain>
</file>

<file path=xl/sharedStrings.xml><?xml version="1.0" encoding="utf-8"?>
<sst xmlns="http://schemas.openxmlformats.org/spreadsheetml/2006/main" count="57" uniqueCount="51">
  <si>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</si>
  <si>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</si>
  <si>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</si>
  <si>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</si>
  <si>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</si>
  <si>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</si>
  <si>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</si>
  <si>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</si>
  <si>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</si>
  <si>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</si>
  <si>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</si>
  <si>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</si>
  <si>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</si>
  <si>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</si>
  <si>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</si>
  <si>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</si>
  <si>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Status (secured or pending)</t>
  </si>
  <si>
    <t>Amount legally obligated but not yet spent</t>
  </si>
  <si>
    <t xml:space="preserve"> Budget</t>
  </si>
  <si>
    <t>Spent</t>
  </si>
  <si>
    <t>Balance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</si>
  <si>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</si>
  <si>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</si>
  <si>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</si>
  <si>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</si>
  <si>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Project Manager: Gretchen Hansen</t>
  </si>
  <si>
    <r>
      <t xml:space="preserve">Project Title: </t>
    </r>
    <r>
      <rPr>
        <sz val="11"/>
        <rFont val="Calibri"/>
        <family val="2"/>
        <scheme val="minor"/>
      </rPr>
      <t xml:space="preserve"> Increasing resilience of lakes to extreme precipitation events  </t>
    </r>
  </si>
  <si>
    <t>Organization: University of Minnesota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</si>
  <si>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4 years (6/30/2024)</t>
    </r>
  </si>
  <si>
    <t xml:space="preserve">UMN undergraduate student worker; $10,560 (0% fringe); 1 student at 11.5% FTE for years 1 and 3 and 19.2% for year 2. </t>
  </si>
  <si>
    <t>Contract with data visualization and decision support tool professional service provider  ($10,000). For development and implementation of online decision support tool. We will seek a provider with expertise in data visualization, science communication, and environmental issues via competitive bid process.</t>
  </si>
  <si>
    <t>Laptop computer for student (pending LCCMR approval) for downloading continuous data in the field and conducting large scale data analysis that is not possible with existing equipment.</t>
  </si>
  <si>
    <t>G. Hansen, project manager and lead PI, Assistant professor; $42,719 ($31,411 salary, $11,308 fringe at 36.0%); 5.8% FTE for years 1-4</t>
  </si>
  <si>
    <t>Travel to in-state professional conference (e.g., Minnesota AFS, Midwest Invasive Species Conference) in each of years 2,3 and 4. Cost estimated as registration ($200), mileage (400 miles RT @ $0.58/mile), 2 nights lodging  (2 nights @$150/night), and meals (3 days @ $55/day). Actual costs will be reimbursed</t>
  </si>
  <si>
    <r>
      <rPr>
        <b/>
        <sz val="10"/>
        <rFont val="Arial"/>
        <family val="2"/>
      </rPr>
      <t>Travel - domestic</t>
    </r>
    <r>
      <rPr>
        <sz val="10"/>
        <rFont val="Arial"/>
        <family val="2"/>
      </rPr>
      <t>. Travel for one team member to present results at a national conference (e.g., the American Fisheries Society meeting in Spokane WA in 2022). Costs calculated as $500 airfare, $450 conference registration, 4 nights lodging @$200/night, and 5 days of meals at $55/day (costs are estimated, actual expenses will be reimbursed pending LCCMR approval).</t>
    </r>
  </si>
  <si>
    <t>Travel for UMN personnel to 1 project team meeting at Itasca Biological Station in years 1-4 [$2,745]. Cost estimated as  mileage (442 miles RT @ $0.58/mile), 2 nights lodging for two people at Itasca cabins @$50/night, and meals (2 people for 3 days @ $55/day) in years 1 -4. Actual costs will be reimbursed</t>
  </si>
  <si>
    <r>
      <t xml:space="preserve">State:  </t>
    </r>
    <r>
      <rPr>
        <sz val="11"/>
        <rFont val="Calibri"/>
        <family val="2"/>
        <scheme val="minor"/>
      </rPr>
      <t>Unrecovered IDC 54% MTDC</t>
    </r>
  </si>
  <si>
    <t>pending</t>
  </si>
  <si>
    <r>
      <t xml:space="preserve">Non-State: </t>
    </r>
    <r>
      <rPr>
        <sz val="11"/>
        <rFont val="Calibri"/>
        <family val="2"/>
        <scheme val="minor"/>
      </rPr>
      <t>N/A</t>
    </r>
  </si>
  <si>
    <t>N/A</t>
  </si>
  <si>
    <t>Supplies for deploying loggers (e.g., rope [$400], buoys [$400], clamps and ties [$150], cinder blocks [$50], depth finder with GPS unit [$1000], Replacement batteries for loggers ($40)</t>
  </si>
  <si>
    <t xml:space="preserve">Dissolved oxygen continuous loggers, 22 loggers @ $900. </t>
  </si>
  <si>
    <t>Water chemistry analysis for 10 lakes at 5 sites per lake in years 1 and 2. Costs calculated based on per sample cost for soluble reactive phosphorus ($8), dissolved organic phosphorus ($15), Nitrate/Nitrite ($15), Total dissolved nitrogen ($10), Dissolved organic carbon ($15), Total phosphorus ($15), chlorophyll-A ($8), and particulate carbon ($15), plus annual instrument calibration and maintenence of $1950.</t>
  </si>
  <si>
    <t>UMN graduate assistant in Conservation Sciences; 50% RA for four years; $187,090 ($101,795 salary, $68,906 tuition, and $16,389 benefits at 16.1%)</t>
  </si>
  <si>
    <t>secured</t>
  </si>
  <si>
    <t>Today's Date:  4/10/2019</t>
  </si>
  <si>
    <r>
      <rPr>
        <b/>
        <sz val="11"/>
        <rFont val="Calibri"/>
        <family val="2"/>
      </rPr>
      <t>In kind</t>
    </r>
    <r>
      <rPr>
        <sz val="11"/>
        <rFont val="Calibri"/>
        <family val="2"/>
      </rPr>
      <t>:  MN DNR Fisheries Research Supervisor Peter Jacobson will provide 100 hours of in-kind support, for a value of $18,000</t>
    </r>
  </si>
  <si>
    <r>
      <rPr>
        <b/>
        <sz val="11"/>
        <rFont val="Calibri"/>
        <family val="2"/>
        <scheme val="minor"/>
      </rPr>
      <t>In kind</t>
    </r>
    <r>
      <rPr>
        <sz val="11"/>
        <rFont val="Calibri"/>
        <family val="2"/>
        <scheme val="minor"/>
      </rPr>
      <t>:  MN DNR Sentienel Lakes Coordinator Casey Schoenebeck will provide 40 hours of in-kind support, for a value of $5,200</t>
    </r>
  </si>
  <si>
    <t xml:space="preserve">Fieldwork to deploy, maintain, and download data from oxygen loggers from each of 10 lakes. Costs estimated for 2 ppl* 3 travel weeks for year 1, 4 travel weeks for year 2, and 3 travel weeks for year 3. Total based off 800 miles@$0.7/mi + 4 lodging nights@$150/night + 5 days of meals @$55/day for 2 people (meal estimate based on state per diem rate; actual costs will be reimbursed) + $200 for boat gas per week of field work travel = $2,510 per travel week or [$27,610]. </t>
  </si>
  <si>
    <t>Travel expenses in Minnesota - in accordance with UMN Travel Policy</t>
  </si>
  <si>
    <t>Other - in accordance with UMN Travel 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</si>
</sst>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11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3" fillId="0" borderId="0" xfId="0" applyFont="1" applyFill="1" applyAlignment="1">
      <alignment vertical="top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165" fontId="2" fillId="0" borderId="3" xfId="1" applyNumberFormat="1" applyFont="1" applyBorder="1"/>
    <xf numFmtId="165" fontId="2" fillId="0" borderId="3" xfId="1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2" fillId="0" borderId="3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64" fontId="2" fillId="4" borderId="3" xfId="0" applyNumberFormat="1" applyFont="1" applyFill="1" applyBorder="1" applyAlignment="1">
      <alignment horizontal="right" vertical="top" wrapText="1"/>
    </xf>
    <xf numFmtId="164" fontId="2" fillId="3" borderId="3" xfId="0" applyNumberFormat="1" applyFont="1" applyFill="1" applyBorder="1" applyAlignment="1">
      <alignment horizontal="right" vertical="top" wrapText="1"/>
    </xf>
    <xf numFmtId="0" fontId="4" fillId="4" borderId="9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7" fillId="0" borderId="23" xfId="0" applyFont="1" applyBorder="1" applyAlignment="1">
      <alignment vertical="top"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5" fillId="5" borderId="21" xfId="0" applyFont="1" applyFill="1" applyBorder="1" applyAlignment="1">
      <alignment horizontal="left" vertical="top" wrapText="1"/>
    </xf>
    <xf numFmtId="0" fontId="5" fillId="0" borderId="22" xfId="0" applyFont="1" applyBorder="1" applyAlignment="1">
      <alignment vertical="top"/>
    </xf>
    <xf numFmtId="0" fontId="3" fillId="0" borderId="13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8" fillId="5" borderId="19" xfId="0" applyFont="1" applyFill="1" applyBorder="1" applyAlignment="1">
      <alignment horizontal="left" vertical="top" wrapText="1"/>
    </xf>
    <xf numFmtId="0" fontId="5" fillId="0" borderId="20" xfId="0" applyFont="1" applyBorder="1" applyAlignment="1">
      <alignment vertical="top"/>
    </xf>
    <xf numFmtId="0" fontId="7" fillId="0" borderId="17" xfId="0" applyFont="1" applyBorder="1" applyAlignment="1">
      <alignment horizontal="left" vertical="top" wrapText="1"/>
    </xf>
    <xf numFmtId="0" fontId="5" fillId="0" borderId="18" xfId="0" applyFont="1" applyBorder="1" applyAlignment="1">
      <alignment vertical="top"/>
    </xf>
    <xf numFmtId="0" fontId="3" fillId="0" borderId="8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5" fillId="0" borderId="18" xfId="0" applyFont="1" applyBorder="1" applyAlignment="1">
      <alignment wrapText="1"/>
    </xf>
    <xf numFmtId="0" fontId="7" fillId="0" borderId="17" xfId="0" applyFont="1" applyBorder="1" applyAlignment="1">
      <alignment vertical="top" wrapText="1"/>
    </xf>
    <xf numFmtId="0" fontId="5" fillId="0" borderId="18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92"/>
  <sheetViews>
    <sheetView tabSelected="1" view="pageBreakPreview" topLeftCell="A25" zoomScaleNormal="100" zoomScaleSheetLayoutView="100" zoomScalePageLayoutView="70" workbookViewId="0">
      <selection activeCell="A39" sqref="A39:B39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24</v>
      </c>
      <c r="B1" s="2"/>
      <c r="C1" s="2"/>
    </row>
    <row r="2" spans="1:19" s="5" customFormat="1" x14ac:dyDescent="0.2">
      <c r="A2" s="6" t="s">
        <v>7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21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8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25</v>
      </c>
      <c r="B5" s="6"/>
      <c r="C5" s="6"/>
    </row>
    <row r="6" spans="1:19" s="5" customFormat="1" ht="16.149999999999999" customHeight="1" x14ac:dyDescent="0.2">
      <c r="A6" s="5" t="s">
        <v>26</v>
      </c>
      <c r="B6" s="6"/>
      <c r="C6" s="6"/>
    </row>
    <row r="7" spans="1:19" s="5" customFormat="1" ht="16.149999999999999" customHeight="1" x14ac:dyDescent="0.2">
      <c r="A7" s="5" t="s">
        <v>27</v>
      </c>
      <c r="B7" s="6"/>
      <c r="C7" s="6"/>
    </row>
    <row r="8" spans="1:19" s="5" customFormat="1" ht="16.149999999999999" customHeight="1" x14ac:dyDescent="0.2">
      <c r="A8" s="9" t="str">
        <f>CONCATENATE("Project Budget: $", C40)</f>
        <v>Project Budget: $323780</v>
      </c>
      <c r="B8" s="6"/>
      <c r="C8" s="6"/>
    </row>
    <row r="9" spans="1:19" s="3" customFormat="1" ht="16.149999999999999" customHeight="1" x14ac:dyDescent="0.2">
      <c r="A9" s="5" t="s">
        <v>28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45</v>
      </c>
      <c r="B10" s="6"/>
      <c r="C10" s="6"/>
      <c r="D10" s="22"/>
      <c r="E10" s="22"/>
    </row>
    <row r="11" spans="1:19" ht="33.6" customHeight="1" thickBot="1" x14ac:dyDescent="0.3">
      <c r="A11" s="26" t="s">
        <v>3</v>
      </c>
      <c r="B11" s="27"/>
      <c r="C11" s="25" t="s">
        <v>9</v>
      </c>
      <c r="D11" s="24" t="s">
        <v>2</v>
      </c>
      <c r="E11" s="25" t="s">
        <v>10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54" t="s">
        <v>1</v>
      </c>
      <c r="B12" s="55"/>
      <c r="C12" s="21"/>
      <c r="D12" s="33"/>
      <c r="E12" s="34"/>
      <c r="F12" s="7"/>
      <c r="G12" s="7"/>
      <c r="H12" s="7"/>
      <c r="I12" s="7"/>
      <c r="J12" s="7"/>
      <c r="K12" s="7"/>
      <c r="L12" s="7"/>
    </row>
    <row r="13" spans="1:19" x14ac:dyDescent="0.2">
      <c r="A13" s="40" t="s">
        <v>4</v>
      </c>
      <c r="B13" s="41"/>
      <c r="C13" s="13">
        <f>187090+42719+10560</f>
        <v>240369</v>
      </c>
      <c r="D13" s="31">
        <v>0</v>
      </c>
      <c r="E13" s="31">
        <f>C13-D13</f>
        <v>240369</v>
      </c>
      <c r="F13" s="8"/>
      <c r="G13" s="8"/>
      <c r="H13" s="8"/>
      <c r="I13" s="8"/>
      <c r="J13" s="8"/>
      <c r="K13" s="8"/>
      <c r="L13" s="8"/>
      <c r="M13" s="2"/>
    </row>
    <row r="14" spans="1:19" ht="33.4" customHeight="1" x14ac:dyDescent="0.2">
      <c r="A14" s="52" t="s">
        <v>43</v>
      </c>
      <c r="B14" s="56"/>
      <c r="C14" s="32"/>
      <c r="D14" s="32"/>
      <c r="E14" s="32"/>
      <c r="F14" s="8"/>
      <c r="G14" s="8"/>
      <c r="H14" s="8"/>
      <c r="I14" s="8"/>
      <c r="J14" s="8"/>
      <c r="K14" s="8"/>
      <c r="L14" s="8"/>
      <c r="M14" s="2"/>
    </row>
    <row r="15" spans="1:19" ht="31.5" customHeight="1" x14ac:dyDescent="0.2">
      <c r="A15" s="52" t="s">
        <v>32</v>
      </c>
      <c r="B15" s="56"/>
      <c r="C15" s="32"/>
      <c r="D15" s="32"/>
      <c r="E15" s="32"/>
      <c r="F15" s="8"/>
      <c r="G15" s="8"/>
      <c r="H15" s="8"/>
      <c r="I15" s="8"/>
      <c r="J15" s="8"/>
      <c r="K15" s="8"/>
      <c r="L15" s="8"/>
      <c r="M15" s="2"/>
    </row>
    <row r="16" spans="1:19" ht="30" customHeight="1" x14ac:dyDescent="0.2">
      <c r="A16" s="57" t="s">
        <v>29</v>
      </c>
      <c r="B16" s="58"/>
      <c r="C16" s="32"/>
      <c r="D16" s="32"/>
      <c r="E16" s="32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40" t="s">
        <v>5</v>
      </c>
      <c r="B17" s="41"/>
      <c r="C17" s="13"/>
      <c r="D17" s="13"/>
      <c r="E17" s="13"/>
      <c r="F17" s="8"/>
      <c r="G17" s="8"/>
      <c r="H17" s="8"/>
      <c r="I17" s="8"/>
      <c r="J17" s="8"/>
      <c r="K17" s="8"/>
      <c r="L17" s="8"/>
      <c r="M17" s="2"/>
    </row>
    <row r="18" spans="1:13" ht="49.5" customHeight="1" x14ac:dyDescent="0.2">
      <c r="A18" s="42" t="s">
        <v>30</v>
      </c>
      <c r="B18" s="43"/>
      <c r="C18" s="13">
        <v>10000</v>
      </c>
      <c r="D18" s="13">
        <v>0</v>
      </c>
      <c r="E18" s="13">
        <f t="shared" ref="E18" si="0">C18-D18</f>
        <v>10000</v>
      </c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40" t="s">
        <v>6</v>
      </c>
      <c r="B19" s="41"/>
      <c r="C19" s="13"/>
      <c r="D19" s="13"/>
      <c r="E19" s="13"/>
      <c r="F19" s="8"/>
      <c r="G19" s="8"/>
      <c r="H19" s="8"/>
      <c r="I19" s="8"/>
      <c r="J19" s="8"/>
      <c r="K19" s="8"/>
      <c r="L19" s="8"/>
      <c r="M19" s="2"/>
    </row>
    <row r="20" spans="1:13" ht="20.25" customHeight="1" x14ac:dyDescent="0.2">
      <c r="A20" s="42" t="s">
        <v>41</v>
      </c>
      <c r="B20" s="43"/>
      <c r="C20" s="13">
        <f>22*900</f>
        <v>19800</v>
      </c>
      <c r="D20" s="13">
        <v>0</v>
      </c>
      <c r="E20" s="13">
        <f t="shared" ref="E20" si="1">C20-D20</f>
        <v>19800</v>
      </c>
      <c r="F20" s="8"/>
      <c r="G20" s="8"/>
      <c r="H20" s="8"/>
      <c r="I20" s="8"/>
      <c r="J20" s="8"/>
      <c r="K20" s="8"/>
      <c r="L20" s="8"/>
      <c r="M20" s="2"/>
    </row>
    <row r="21" spans="1:13" ht="28.5" customHeight="1" x14ac:dyDescent="0.2">
      <c r="A21" s="42" t="s">
        <v>40</v>
      </c>
      <c r="B21" s="43"/>
      <c r="C21" s="13">
        <v>2040</v>
      </c>
      <c r="D21" s="13">
        <v>0</v>
      </c>
      <c r="E21" s="13">
        <f t="shared" ref="E21" si="2">C21-D21</f>
        <v>2040</v>
      </c>
      <c r="F21" s="8"/>
      <c r="G21" s="8"/>
      <c r="H21" s="8"/>
      <c r="I21" s="8"/>
      <c r="J21" s="8"/>
      <c r="K21" s="8"/>
      <c r="L21" s="8"/>
      <c r="M21" s="2"/>
    </row>
    <row r="22" spans="1:13" ht="71.25" customHeight="1" x14ac:dyDescent="0.2">
      <c r="A22" s="42" t="s">
        <v>42</v>
      </c>
      <c r="B22" s="43"/>
      <c r="C22" s="13">
        <v>14000</v>
      </c>
      <c r="D22" s="13">
        <v>0</v>
      </c>
      <c r="E22" s="13">
        <f t="shared" ref="E22" si="3">C22-D22</f>
        <v>14000</v>
      </c>
      <c r="F22" s="8"/>
      <c r="G22" s="8"/>
      <c r="H22" s="8"/>
      <c r="I22" s="8"/>
      <c r="J22" s="8"/>
      <c r="K22" s="8"/>
      <c r="L22" s="8"/>
      <c r="M22" s="2"/>
    </row>
    <row r="23" spans="1:13" ht="45" x14ac:dyDescent="0.2">
      <c r="A23" s="35" t="s">
        <v>31</v>
      </c>
      <c r="B23" s="36"/>
      <c r="C23" s="13">
        <v>2500</v>
      </c>
      <c r="D23" s="13">
        <v>0</v>
      </c>
      <c r="E23" s="13">
        <f t="shared" ref="E23" si="4">C23-D23</f>
        <v>2500</v>
      </c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40" t="s">
        <v>11</v>
      </c>
      <c r="B24" s="41"/>
      <c r="C24" s="13"/>
      <c r="D24" s="13"/>
      <c r="E24" s="13"/>
      <c r="F24" s="8"/>
      <c r="G24" s="8"/>
      <c r="H24" s="8"/>
      <c r="I24" s="8"/>
      <c r="J24" s="8"/>
      <c r="K24" s="8"/>
      <c r="L24" s="8"/>
      <c r="M24" s="2"/>
    </row>
    <row r="25" spans="1:13" x14ac:dyDescent="0.2">
      <c r="A25" s="40"/>
      <c r="B25" s="41"/>
      <c r="C25" s="13">
        <v>0</v>
      </c>
      <c r="D25" s="13">
        <v>0</v>
      </c>
      <c r="E25" s="13">
        <f t="shared" ref="E25" si="5">C25-D25</f>
        <v>0</v>
      </c>
      <c r="F25" s="8"/>
      <c r="G25" s="8"/>
      <c r="H25" s="8"/>
      <c r="I25" s="8"/>
      <c r="J25" s="8"/>
      <c r="K25" s="8"/>
      <c r="L25" s="8"/>
      <c r="M25" s="2"/>
    </row>
    <row r="26" spans="1:13" x14ac:dyDescent="0.2">
      <c r="A26" s="40" t="s">
        <v>12</v>
      </c>
      <c r="B26" s="41"/>
      <c r="C26" s="13"/>
      <c r="D26" s="13"/>
      <c r="E26" s="13"/>
    </row>
    <row r="27" spans="1:13" ht="14.25" customHeight="1" x14ac:dyDescent="0.2">
      <c r="A27" s="44"/>
      <c r="B27" s="45"/>
      <c r="C27" s="13">
        <v>0</v>
      </c>
      <c r="D27" s="13">
        <v>0</v>
      </c>
      <c r="E27" s="13">
        <f t="shared" ref="E27" si="6">C27-D27</f>
        <v>0</v>
      </c>
    </row>
    <row r="28" spans="1:13" x14ac:dyDescent="0.2">
      <c r="A28" s="40" t="s">
        <v>13</v>
      </c>
      <c r="B28" s="41"/>
      <c r="C28" s="13"/>
      <c r="D28" s="13"/>
      <c r="E28" s="13"/>
    </row>
    <row r="29" spans="1:13" x14ac:dyDescent="0.2">
      <c r="A29" s="44"/>
      <c r="B29" s="45"/>
      <c r="C29" s="13">
        <v>0</v>
      </c>
      <c r="D29" s="13">
        <v>0</v>
      </c>
      <c r="E29" s="13">
        <f t="shared" ref="E29" si="7">C29-D29</f>
        <v>0</v>
      </c>
    </row>
    <row r="30" spans="1:13" x14ac:dyDescent="0.2">
      <c r="A30" s="40" t="s">
        <v>14</v>
      </c>
      <c r="B30" s="41"/>
      <c r="C30" s="13"/>
      <c r="D30" s="13"/>
      <c r="E30" s="13"/>
    </row>
    <row r="31" spans="1:13" x14ac:dyDescent="0.2">
      <c r="A31" s="44"/>
      <c r="B31" s="45"/>
      <c r="C31" s="13">
        <v>0</v>
      </c>
      <c r="D31" s="13">
        <v>0</v>
      </c>
      <c r="E31" s="13">
        <f t="shared" ref="E31" si="8">C31-D31</f>
        <v>0</v>
      </c>
    </row>
    <row r="32" spans="1:13" x14ac:dyDescent="0.2">
      <c r="A32" s="40" t="s">
        <v>15</v>
      </c>
      <c r="B32" s="41"/>
      <c r="C32" s="13"/>
      <c r="D32" s="13"/>
      <c r="E32" s="13"/>
    </row>
    <row r="33" spans="1:13" x14ac:dyDescent="0.2">
      <c r="A33" s="44"/>
      <c r="B33" s="45"/>
      <c r="C33" s="13">
        <v>0</v>
      </c>
      <c r="D33" s="13">
        <v>0</v>
      </c>
      <c r="E33" s="13">
        <f t="shared" ref="E33" si="9">C33-D33</f>
        <v>0</v>
      </c>
    </row>
    <row r="34" spans="1:13" x14ac:dyDescent="0.2">
      <c r="A34" s="40" t="s">
        <v>49</v>
      </c>
      <c r="B34" s="41"/>
      <c r="C34" s="13"/>
      <c r="D34" s="13"/>
      <c r="E34" s="13"/>
      <c r="F34" s="7"/>
      <c r="G34" s="7"/>
      <c r="H34" s="7"/>
      <c r="I34" s="7"/>
      <c r="J34" s="7"/>
      <c r="K34" s="7"/>
      <c r="L34" s="7"/>
      <c r="M34" s="7"/>
    </row>
    <row r="35" spans="1:13" ht="95.25" customHeight="1" x14ac:dyDescent="0.2">
      <c r="A35" s="52" t="s">
        <v>48</v>
      </c>
      <c r="B35" s="53"/>
      <c r="C35" s="14">
        <v>27610</v>
      </c>
      <c r="D35" s="13">
        <v>0</v>
      </c>
      <c r="E35" s="13">
        <f t="shared" ref="E35:E36" si="10">C35-D35</f>
        <v>27610</v>
      </c>
      <c r="F35" s="7"/>
      <c r="G35" s="7"/>
      <c r="H35" s="7"/>
      <c r="I35" s="7"/>
      <c r="J35" s="7"/>
      <c r="K35" s="7"/>
      <c r="L35" s="7"/>
      <c r="M35" s="7"/>
    </row>
    <row r="36" spans="1:13" ht="62.25" customHeight="1" x14ac:dyDescent="0.2">
      <c r="A36" s="50" t="s">
        <v>35</v>
      </c>
      <c r="B36" s="51"/>
      <c r="C36" s="14">
        <v>2745</v>
      </c>
      <c r="D36" s="13">
        <v>0</v>
      </c>
      <c r="E36" s="13">
        <f t="shared" si="10"/>
        <v>2745</v>
      </c>
    </row>
    <row r="37" spans="1:13" ht="63" customHeight="1" x14ac:dyDescent="0.2">
      <c r="A37" s="52" t="s">
        <v>33</v>
      </c>
      <c r="B37" s="53"/>
      <c r="C37" s="14">
        <v>2691</v>
      </c>
      <c r="D37" s="13">
        <v>0</v>
      </c>
      <c r="E37" s="13">
        <f t="shared" ref="E37" si="11">C37-D37</f>
        <v>2691</v>
      </c>
    </row>
    <row r="38" spans="1:13" x14ac:dyDescent="0.2">
      <c r="A38" s="40" t="s">
        <v>50</v>
      </c>
      <c r="B38" s="41"/>
      <c r="C38" s="14"/>
      <c r="D38" s="13"/>
      <c r="E38" s="13"/>
    </row>
    <row r="39" spans="1:13" s="2" customFormat="1" ht="60" customHeight="1" thickBot="1" x14ac:dyDescent="0.25">
      <c r="A39" s="46" t="s">
        <v>34</v>
      </c>
      <c r="B39" s="47"/>
      <c r="C39" s="15">
        <v>2025</v>
      </c>
      <c r="D39" s="15">
        <v>0</v>
      </c>
      <c r="E39" s="15">
        <f t="shared" ref="E39" si="12">C39-D39</f>
        <v>2025</v>
      </c>
    </row>
    <row r="40" spans="1:13" s="2" customFormat="1" ht="15.75" thickTop="1" x14ac:dyDescent="0.2">
      <c r="A40" s="48" t="s">
        <v>0</v>
      </c>
      <c r="B40" s="49"/>
      <c r="C40" s="16">
        <f>SUM(C13:C39)</f>
        <v>323780</v>
      </c>
      <c r="D40" s="16">
        <f>SUM(D13:D39)</f>
        <v>0</v>
      </c>
      <c r="E40" s="16">
        <f>SUM(E13:E39)</f>
        <v>323780</v>
      </c>
    </row>
    <row r="41" spans="1:13" s="2" customFormat="1" x14ac:dyDescent="0.2">
      <c r="B41" s="20"/>
      <c r="C41" s="20"/>
      <c r="D41" s="20"/>
      <c r="E41" s="20"/>
    </row>
    <row r="42" spans="1:13" s="2" customFormat="1" ht="30" x14ac:dyDescent="0.2">
      <c r="A42" s="28" t="s">
        <v>22</v>
      </c>
      <c r="B42" s="29" t="s">
        <v>16</v>
      </c>
      <c r="C42" s="29" t="s">
        <v>18</v>
      </c>
      <c r="D42" s="29" t="s">
        <v>19</v>
      </c>
      <c r="E42" s="29" t="s">
        <v>20</v>
      </c>
    </row>
    <row r="43" spans="1:13" s="2" customFormat="1" x14ac:dyDescent="0.25">
      <c r="A43" s="19" t="s">
        <v>38</v>
      </c>
      <c r="B43" s="17" t="s">
        <v>39</v>
      </c>
      <c r="C43" s="18">
        <v>0</v>
      </c>
      <c r="D43" s="18">
        <v>0</v>
      </c>
      <c r="E43" s="18">
        <f>C43-D43</f>
        <v>0</v>
      </c>
    </row>
    <row r="44" spans="1:13" s="2" customFormat="1" ht="15" customHeight="1" x14ac:dyDescent="0.25">
      <c r="A44" s="19" t="s">
        <v>36</v>
      </c>
      <c r="B44" s="17" t="s">
        <v>37</v>
      </c>
      <c r="C44" s="18">
        <f>0.54*C40</f>
        <v>174841.2</v>
      </c>
      <c r="D44" s="18">
        <v>0</v>
      </c>
      <c r="E44" s="18">
        <f t="shared" ref="E44:E46" si="13">C44-D44</f>
        <v>174841.2</v>
      </c>
    </row>
    <row r="45" spans="1:13" s="2" customFormat="1" ht="30" x14ac:dyDescent="0.25">
      <c r="A45" s="37" t="s">
        <v>46</v>
      </c>
      <c r="B45" s="17" t="s">
        <v>44</v>
      </c>
      <c r="C45" s="18">
        <v>18000</v>
      </c>
      <c r="D45" s="18">
        <v>0</v>
      </c>
      <c r="E45" s="18">
        <f t="shared" si="13"/>
        <v>18000</v>
      </c>
    </row>
    <row r="46" spans="1:13" s="2" customFormat="1" ht="30" x14ac:dyDescent="0.25">
      <c r="A46" s="39" t="s">
        <v>47</v>
      </c>
      <c r="B46" s="23" t="s">
        <v>44</v>
      </c>
      <c r="C46" s="18">
        <v>5200</v>
      </c>
      <c r="D46" s="18">
        <v>0</v>
      </c>
      <c r="E46" s="18">
        <f t="shared" si="13"/>
        <v>5200</v>
      </c>
    </row>
    <row r="47" spans="1:13" s="2" customFormat="1" ht="45" x14ac:dyDescent="0.2">
      <c r="A47" s="30" t="s">
        <v>23</v>
      </c>
      <c r="B47" s="29" t="s">
        <v>17</v>
      </c>
      <c r="C47" s="29" t="s">
        <v>9</v>
      </c>
      <c r="D47" s="29" t="s">
        <v>19</v>
      </c>
      <c r="E47" s="29" t="s">
        <v>20</v>
      </c>
    </row>
    <row r="48" spans="1:13" s="2" customFormat="1" x14ac:dyDescent="0.25">
      <c r="A48" s="38" t="s">
        <v>39</v>
      </c>
      <c r="B48" s="17" t="s">
        <v>39</v>
      </c>
      <c r="C48" s="18">
        <v>0</v>
      </c>
      <c r="D48" s="18">
        <v>0</v>
      </c>
      <c r="E48" s="18">
        <f t="shared" ref="E48" si="14">C48-D48</f>
        <v>0</v>
      </c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</sheetData>
  <mergeCells count="28">
    <mergeCell ref="A12:B12"/>
    <mergeCell ref="A13:B13"/>
    <mergeCell ref="A14:B14"/>
    <mergeCell ref="A24:B24"/>
    <mergeCell ref="A25:B25"/>
    <mergeCell ref="A16:B16"/>
    <mergeCell ref="A15:B15"/>
    <mergeCell ref="A20:B20"/>
    <mergeCell ref="A21:B21"/>
    <mergeCell ref="A38:B38"/>
    <mergeCell ref="A39:B39"/>
    <mergeCell ref="A40:B40"/>
    <mergeCell ref="A32:B32"/>
    <mergeCell ref="A33:B33"/>
    <mergeCell ref="A34:B34"/>
    <mergeCell ref="A36:B36"/>
    <mergeCell ref="A35:B35"/>
    <mergeCell ref="A37:B37"/>
    <mergeCell ref="A27:B27"/>
    <mergeCell ref="A28:B28"/>
    <mergeCell ref="A29:B29"/>
    <mergeCell ref="A30:B30"/>
    <mergeCell ref="A31:B31"/>
    <mergeCell ref="A26:B26"/>
    <mergeCell ref="A17:B17"/>
    <mergeCell ref="A18:B18"/>
    <mergeCell ref="A19:B19"/>
    <mergeCell ref="A22:B22"/>
  </mergeCells>
  <phoneticPr fontId="1" type="noConversion"/>
  <pageMargins left="0.5" right="0.5" top="0.5" bottom="0.5" header="0.25" footer="0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2019-04-12T17:24:28Z</cp:lastPrinted>
  <dcterms:created xsi:type="dcterms:W3CDTF">2001-02-08T10:40:59Z</dcterms:created>
  <dcterms:modified xsi:type="dcterms:W3CDTF">2019-05-09T00:09:48Z</dcterms:modified>
</cp:coreProperties>
</file>