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5200" windowHeight="11250"/>
  </bookViews>
  <sheets>
    <sheet name="Project Budget" sheetId="1" r:id="rId1"/>
  </sheets>
  <definedNames>
    <definedName name="_xlnm.Print_Area" localSheetId="0">'Project Budget'!$A$1:$E$40</definedName>
  </definedNames>
  <calcPr calcId="162913" concurrentCalc="0"/>
</workbook>
</file>

<file path=xl/calcChain.xml><?xml version="1.0" encoding="utf-8"?>
<calcChain xmlns="http://schemas.openxmlformats.org/spreadsheetml/2006/main">
  <c r="C13" i="1" l="1"/>
  <c r="D31" i="1"/>
  <c r="E31" i="1"/>
  <c r="C31" i="1"/>
  <c r="E13" i="1"/>
  <c r="C25" i="1"/>
  <c r="E25" i="1"/>
  <c r="C24" i="1"/>
  <c r="C36" i="1"/>
  <c r="E16" i="1"/>
  <c r="E14" i="1"/>
  <c r="E19" i="1"/>
  <c r="E17" i="1"/>
  <c r="E39" i="1"/>
  <c r="E38" i="1"/>
  <c r="E18" i="1"/>
  <c r="E15" i="1"/>
  <c r="E20" i="1"/>
  <c r="E24" i="1"/>
  <c r="E40" i="1"/>
  <c r="E36" i="1"/>
  <c r="E35" i="1"/>
  <c r="E30" i="1"/>
  <c r="E34" i="1"/>
  <c r="E28" i="1"/>
  <c r="E21" i="1"/>
</calcChain>
</file>

<file path=xl/sharedStrings.xml><?xml version="1.0" encoding="utf-8"?>
<sst xmlns="http://schemas.openxmlformats.org/spreadsheetml/2006/main" count="48" uniqueCount="45">
  <si>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</si>
  <si>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</si>
  <si>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</si>
  <si>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</si>
  <si>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</si>
  <si>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</si>
  <si>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</si>
  <si>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</si>
  <si>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</si>
  <si>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</si>
  <si>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</si>
  <si>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</si>
  <si>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</si>
  <si>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</si>
  <si>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</si>
  <si>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</si>
  <si>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</si>
  <si>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</si>
  <si>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</si>
  <si>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</si>
  <si>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</si>
  <si>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</si>
  <si>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</si>
  <si>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Robert Slesak</t>
  </si>
  <si>
    <r>
      <t xml:space="preserve">Organization: </t>
    </r>
    <r>
      <rPr>
        <sz val="11"/>
        <rFont val="Calibri"/>
        <family val="2"/>
        <scheme val="minor"/>
      </rPr>
      <t>University of Minnesota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</si>
  <si>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5 years; June 30, 2025</t>
    </r>
  </si>
  <si>
    <t>Ecological and Hydrological Impacts of Emerald ash borer.  June 2009-2015. M.L. 2010, Chp. 362, Sec. 2, Subd.6b</t>
  </si>
  <si>
    <t>Secured</t>
  </si>
  <si>
    <t xml:space="preserve">Emerald ash borer ecological and hydrological impacts - Phase II.  June 2015-2020. M.L. </t>
  </si>
  <si>
    <t>Determine Impacts on Wildlife From Emerald Ash Borer Infection of Black Ash Forests.  June 2016-2019. M.L. 2016, Chp. 186, Sec. 2, Subd. 03q</t>
  </si>
  <si>
    <t xml:space="preserve">Mileage (75%) and lodging (25%) for frequent travel to experiemental sites from Phase 1 and among 30 monitoring sites from Phase 2 per UMN travel policy </t>
  </si>
  <si>
    <r>
      <t xml:space="preserve">Today's Date:  </t>
    </r>
    <r>
      <rPr>
        <sz val="11"/>
        <rFont val="Calibri"/>
        <family val="2"/>
        <scheme val="minor"/>
      </rPr>
      <t>April 8, 2019</t>
    </r>
  </si>
  <si>
    <r>
      <t xml:space="preserve">Project Title: </t>
    </r>
    <r>
      <rPr>
        <sz val="11"/>
        <rFont val="Calibri"/>
        <family val="2"/>
        <scheme val="minor"/>
      </rPr>
      <t xml:space="preserve"> EAB and black ash: maintaining forests and benefits</t>
    </r>
  </si>
  <si>
    <t>Salary and fringe (0.082) for summer work study students (2 each year for 3 years)</t>
  </si>
  <si>
    <t>Research Associate - Salary (1 FTE) and fringe (0.36) for 4 years for project management, logistics, data acquisition</t>
  </si>
  <si>
    <t>Replacement water table sensors (32 total - $14,000), and rain gauges (6 total - $3,000) at experimental study (Phase 1)</t>
  </si>
  <si>
    <t>Investigator Dr. Alexis Grinde - 1.5 weeks summer salary each year  (0.03 FTE) and fringe (0.36)</t>
  </si>
  <si>
    <t>Graduate student 1 (carbon stocks) - Salary (0.5 FTE) and fringe (0.161) + $20.50/hr tuition for 3 years</t>
  </si>
  <si>
    <t>Graduate student 2 (replacement species) - Salary (0.5 FTE) and fringe (0.161) + $20.50/hr tuition for 3 years</t>
  </si>
  <si>
    <t>Graduate student 3 (wildlife responses) - Salary (0.5 FTE) and fringe (0.161) + $20.50/hr tuition for 2 years</t>
  </si>
  <si>
    <t>Field technician - salary (0.1 FTE) and fringe (0.082) for 5 years (wildlife measures)</t>
  </si>
  <si>
    <t>Research Scientist - Salary (0.1 FTE) and fringe (0.295) for 5 years (wildlife)</t>
  </si>
  <si>
    <t>Project Budget: 774,000</t>
  </si>
  <si>
    <t xml:space="preserve">Vegetation and and carbon measurments and analysis including Hagloff height/distance equipment ($600), tree calipers ($300), volumetric soil samplers ($997), supplies for sampling frames and litter collection ($740), soil temperature sensors ($1,865), wildlife survey equipment ($2,260) and lab analytical measurements for C and N ($12,500).   </t>
  </si>
  <si>
    <t>In kind:  R. Slesak (0.1 FTE each year for 5 years) (63,000) + Univerity of Minnesota unrecovered Facilities and Administration costs (54%) (348,883)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</si>
</sst>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3" fillId="0" borderId="17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4"/>
  <sheetViews>
    <sheetView tabSelected="1" view="pageBreakPreview" topLeftCell="A16" zoomScaleNormal="100" zoomScaleSheetLayoutView="100" zoomScalePageLayoutView="70" workbookViewId="0">
      <selection activeCell="C25" sqref="C25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22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19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23</v>
      </c>
      <c r="B5" s="6"/>
      <c r="C5" s="6"/>
    </row>
    <row r="6" spans="1:19" s="5" customFormat="1" ht="16.149999999999999" customHeight="1" x14ac:dyDescent="0.2">
      <c r="A6" s="5" t="s">
        <v>32</v>
      </c>
      <c r="B6" s="6"/>
      <c r="C6" s="6"/>
    </row>
    <row r="7" spans="1:19" s="5" customFormat="1" ht="16.149999999999999" customHeight="1" x14ac:dyDescent="0.2">
      <c r="A7" s="5" t="s">
        <v>24</v>
      </c>
      <c r="B7" s="6"/>
      <c r="C7" s="6"/>
    </row>
    <row r="8" spans="1:19" s="5" customFormat="1" ht="16.149999999999999" customHeight="1" x14ac:dyDescent="0.2">
      <c r="A8" s="9" t="s">
        <v>42</v>
      </c>
      <c r="B8" s="6"/>
      <c r="C8" s="6"/>
    </row>
    <row r="9" spans="1:19" s="3" customFormat="1" ht="16.149999999999999" customHeight="1" x14ac:dyDescent="0.2">
      <c r="A9" s="5" t="s">
        <v>25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31</v>
      </c>
      <c r="B10" s="6"/>
      <c r="C10" s="6"/>
      <c r="D10" s="22"/>
      <c r="E10" s="22"/>
    </row>
    <row r="11" spans="1:19" ht="33.6" customHeight="1" thickBot="1" x14ac:dyDescent="0.3">
      <c r="A11" s="25" t="s">
        <v>3</v>
      </c>
      <c r="B11" s="26"/>
      <c r="C11" s="24" t="s">
        <v>9</v>
      </c>
      <c r="D11" s="23" t="s">
        <v>2</v>
      </c>
      <c r="E11" s="24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8" t="s">
        <v>1</v>
      </c>
      <c r="B12" s="39"/>
      <c r="C12" s="21"/>
      <c r="D12" s="31"/>
      <c r="E12" s="32"/>
      <c r="F12" s="7"/>
      <c r="G12" s="7"/>
      <c r="H12" s="7"/>
      <c r="I12" s="7"/>
      <c r="J12" s="7"/>
      <c r="K12" s="7"/>
      <c r="L12" s="7"/>
    </row>
    <row r="13" spans="1:19" x14ac:dyDescent="0.2">
      <c r="A13" s="40" t="s">
        <v>4</v>
      </c>
      <c r="B13" s="41"/>
      <c r="C13" s="13">
        <f>SUM(C14:C21)</f>
        <v>717738</v>
      </c>
      <c r="D13" s="30"/>
      <c r="E13" s="30">
        <f>C13-D13</f>
        <v>717738</v>
      </c>
      <c r="F13" s="8"/>
      <c r="G13" s="8"/>
      <c r="H13" s="8"/>
      <c r="I13" s="8"/>
      <c r="J13" s="8"/>
      <c r="K13" s="8"/>
      <c r="L13" s="8"/>
      <c r="M13" s="2"/>
    </row>
    <row r="14" spans="1:19" ht="19.899999999999999" customHeight="1" x14ac:dyDescent="0.2">
      <c r="A14" s="44" t="s">
        <v>36</v>
      </c>
      <c r="B14" s="45"/>
      <c r="C14" s="13">
        <v>18787</v>
      </c>
      <c r="D14" s="30">
        <v>0</v>
      </c>
      <c r="E14" s="30">
        <f>C14-D14</f>
        <v>18787</v>
      </c>
      <c r="F14" s="8"/>
      <c r="G14" s="8"/>
      <c r="H14" s="8"/>
      <c r="I14" s="8"/>
      <c r="J14" s="8"/>
      <c r="K14" s="8"/>
      <c r="L14" s="8"/>
      <c r="M14" s="2"/>
    </row>
    <row r="15" spans="1:19" ht="30" customHeight="1" x14ac:dyDescent="0.2">
      <c r="A15" s="44" t="s">
        <v>34</v>
      </c>
      <c r="B15" s="45"/>
      <c r="C15" s="13">
        <v>233920</v>
      </c>
      <c r="D15" s="13">
        <v>0</v>
      </c>
      <c r="E15" s="13">
        <f t="shared" ref="E15:E20" si="0">C15-D15</f>
        <v>233920</v>
      </c>
      <c r="F15" s="8"/>
      <c r="G15" s="8"/>
      <c r="H15" s="8"/>
      <c r="I15" s="8"/>
      <c r="J15" s="8"/>
      <c r="K15" s="8"/>
      <c r="L15" s="8"/>
      <c r="M15" s="2"/>
    </row>
    <row r="16" spans="1:19" ht="20.45" customHeight="1" x14ac:dyDescent="0.2">
      <c r="A16" s="44" t="s">
        <v>41</v>
      </c>
      <c r="B16" s="45"/>
      <c r="C16" s="13">
        <v>36653</v>
      </c>
      <c r="D16" s="13">
        <v>0</v>
      </c>
      <c r="E16" s="13">
        <f t="shared" ref="E16" si="1">C16-D16</f>
        <v>36653</v>
      </c>
      <c r="F16" s="8"/>
      <c r="G16" s="8"/>
      <c r="H16" s="8"/>
      <c r="I16" s="8"/>
      <c r="J16" s="8"/>
      <c r="K16" s="8"/>
      <c r="L16" s="8"/>
      <c r="M16" s="2"/>
    </row>
    <row r="17" spans="1:13" ht="21" customHeight="1" x14ac:dyDescent="0.2">
      <c r="A17" s="44" t="s">
        <v>37</v>
      </c>
      <c r="B17" s="45"/>
      <c r="C17" s="13">
        <v>137016</v>
      </c>
      <c r="D17" s="13">
        <v>0</v>
      </c>
      <c r="E17" s="13">
        <f t="shared" si="0"/>
        <v>137016</v>
      </c>
      <c r="F17" s="8"/>
      <c r="G17" s="8"/>
      <c r="H17" s="8"/>
      <c r="I17" s="8"/>
      <c r="J17" s="8"/>
      <c r="K17" s="8"/>
      <c r="L17" s="8"/>
      <c r="M17" s="2"/>
    </row>
    <row r="18" spans="1:13" ht="30" customHeight="1" x14ac:dyDescent="0.2">
      <c r="A18" s="44" t="s">
        <v>38</v>
      </c>
      <c r="B18" s="45"/>
      <c r="C18" s="13">
        <v>137016</v>
      </c>
      <c r="D18" s="13">
        <v>0</v>
      </c>
      <c r="E18" s="13">
        <f t="shared" ref="E18" si="2">C18-D18</f>
        <v>137016</v>
      </c>
      <c r="F18" s="8"/>
      <c r="G18" s="8"/>
      <c r="H18" s="8"/>
      <c r="I18" s="8"/>
      <c r="J18" s="8"/>
      <c r="K18" s="8"/>
      <c r="L18" s="8"/>
      <c r="M18" s="2"/>
    </row>
    <row r="19" spans="1:13" ht="30" customHeight="1" x14ac:dyDescent="0.2">
      <c r="A19" s="44" t="s">
        <v>39</v>
      </c>
      <c r="B19" s="45"/>
      <c r="C19" s="13">
        <v>84785</v>
      </c>
      <c r="D19" s="13">
        <v>0</v>
      </c>
      <c r="E19" s="13">
        <f t="shared" ref="E19" si="3">C19-D19</f>
        <v>84785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4" t="s">
        <v>33</v>
      </c>
      <c r="B20" s="45"/>
      <c r="C20" s="13">
        <v>46743</v>
      </c>
      <c r="D20" s="13">
        <v>0</v>
      </c>
      <c r="E20" s="13">
        <f t="shared" si="0"/>
        <v>46743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2" t="s">
        <v>40</v>
      </c>
      <c r="B21" s="43"/>
      <c r="C21" s="13">
        <v>22818</v>
      </c>
      <c r="D21" s="13">
        <v>0</v>
      </c>
      <c r="E21" s="13">
        <f t="shared" ref="E21" si="4">C21-D21</f>
        <v>22818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3"/>
      <c r="B22" s="34"/>
      <c r="C22" s="13"/>
      <c r="D22" s="13"/>
      <c r="E22" s="13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0" t="s">
        <v>5</v>
      </c>
      <c r="B23" s="41"/>
      <c r="C23" s="13"/>
      <c r="D23" s="13"/>
      <c r="E23" s="13"/>
      <c r="F23" s="8"/>
      <c r="G23" s="8"/>
      <c r="H23" s="8"/>
      <c r="I23" s="8"/>
      <c r="J23" s="8"/>
      <c r="K23" s="8"/>
      <c r="L23" s="8"/>
      <c r="M23" s="2"/>
    </row>
    <row r="24" spans="1:13" ht="30" customHeight="1" x14ac:dyDescent="0.2">
      <c r="A24" s="42" t="s">
        <v>35</v>
      </c>
      <c r="B24" s="41"/>
      <c r="C24" s="13">
        <f>14000+3000</f>
        <v>17000</v>
      </c>
      <c r="D24" s="13">
        <v>0</v>
      </c>
      <c r="E24" s="13">
        <f t="shared" ref="E24:E25" si="5">C24-D24</f>
        <v>17000</v>
      </c>
      <c r="F24" s="8"/>
      <c r="G24" s="8"/>
      <c r="H24" s="8"/>
      <c r="I24" s="8"/>
      <c r="J24" s="8"/>
      <c r="K24" s="8"/>
      <c r="L24" s="8"/>
      <c r="M24" s="2"/>
    </row>
    <row r="25" spans="1:13" ht="62.25" customHeight="1" x14ac:dyDescent="0.2">
      <c r="A25" s="42" t="s">
        <v>43</v>
      </c>
      <c r="B25" s="41"/>
      <c r="C25" s="13">
        <f>600+300+997+740+1865+2260+12500</f>
        <v>19262</v>
      </c>
      <c r="D25" s="13">
        <v>0</v>
      </c>
      <c r="E25" s="13">
        <f t="shared" si="5"/>
        <v>19262</v>
      </c>
      <c r="F25" s="35"/>
      <c r="H25" s="36"/>
      <c r="I25" s="36"/>
      <c r="J25" s="8"/>
      <c r="K25" s="8"/>
      <c r="L25" s="8"/>
      <c r="M25" s="2"/>
    </row>
    <row r="26" spans="1:13" x14ac:dyDescent="0.2">
      <c r="A26" s="50"/>
      <c r="B26" s="43"/>
      <c r="C26" s="13"/>
      <c r="D26" s="13"/>
      <c r="E26" s="13"/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40" t="s">
        <v>6</v>
      </c>
      <c r="B27" s="41"/>
      <c r="C27" s="13"/>
      <c r="D27" s="13"/>
      <c r="E27" s="13"/>
      <c r="F27" s="7"/>
      <c r="G27" s="7"/>
      <c r="H27" s="7"/>
      <c r="I27" s="7"/>
      <c r="J27" s="7"/>
      <c r="K27" s="7"/>
      <c r="L27" s="7"/>
      <c r="M27" s="7"/>
    </row>
    <row r="28" spans="1:13" ht="30" customHeight="1" x14ac:dyDescent="0.2">
      <c r="A28" s="42" t="s">
        <v>30</v>
      </c>
      <c r="B28" s="41"/>
      <c r="C28" s="14">
        <v>20000</v>
      </c>
      <c r="D28" s="13">
        <v>0</v>
      </c>
      <c r="E28" s="13">
        <f t="shared" ref="E28" si="6">C28-D28</f>
        <v>20000</v>
      </c>
    </row>
    <row r="29" spans="1:13" x14ac:dyDescent="0.2">
      <c r="A29" s="40" t="s">
        <v>11</v>
      </c>
      <c r="B29" s="41"/>
      <c r="C29" s="14"/>
      <c r="D29" s="13"/>
      <c r="E29" s="13"/>
    </row>
    <row r="30" spans="1:13" s="2" customFormat="1" ht="15.75" thickBot="1" x14ac:dyDescent="0.25">
      <c r="A30" s="46"/>
      <c r="B30" s="47"/>
      <c r="C30" s="15">
        <v>0</v>
      </c>
      <c r="D30" s="15">
        <v>0</v>
      </c>
      <c r="E30" s="15">
        <f t="shared" ref="E30" si="7">C30-D30</f>
        <v>0</v>
      </c>
    </row>
    <row r="31" spans="1:13" s="2" customFormat="1" ht="15.75" thickTop="1" x14ac:dyDescent="0.2">
      <c r="A31" s="48" t="s">
        <v>0</v>
      </c>
      <c r="B31" s="49"/>
      <c r="C31" s="16">
        <f>SUM(C14:C30)</f>
        <v>774000</v>
      </c>
      <c r="D31" s="16">
        <f t="shared" ref="D31:E31" si="8">SUM(D14:D30)</f>
        <v>0</v>
      </c>
      <c r="E31" s="16">
        <f t="shared" si="8"/>
        <v>774000</v>
      </c>
    </row>
    <row r="32" spans="1:13" s="2" customFormat="1" x14ac:dyDescent="0.2">
      <c r="B32" s="20"/>
      <c r="C32" s="20"/>
      <c r="D32" s="20"/>
      <c r="E32" s="20"/>
    </row>
    <row r="33" spans="1:7" s="2" customFormat="1" ht="30" x14ac:dyDescent="0.2">
      <c r="A33" s="27" t="s">
        <v>20</v>
      </c>
      <c r="B33" s="28" t="s">
        <v>12</v>
      </c>
      <c r="C33" s="28" t="s">
        <v>14</v>
      </c>
      <c r="D33" s="28" t="s">
        <v>15</v>
      </c>
      <c r="E33" s="28" t="s">
        <v>16</v>
      </c>
      <c r="G33" s="37"/>
    </row>
    <row r="34" spans="1:7" s="2" customFormat="1" x14ac:dyDescent="0.25">
      <c r="A34" s="19" t="s">
        <v>17</v>
      </c>
      <c r="B34" s="17"/>
      <c r="C34" s="18">
        <v>0</v>
      </c>
      <c r="D34" s="18">
        <v>0</v>
      </c>
      <c r="E34" s="18">
        <f>C34-D34</f>
        <v>0</v>
      </c>
    </row>
    <row r="35" spans="1:7" s="2" customFormat="1" ht="15" customHeight="1" x14ac:dyDescent="0.25">
      <c r="A35" s="19" t="s">
        <v>18</v>
      </c>
      <c r="B35" s="17"/>
      <c r="C35" s="18">
        <v>0</v>
      </c>
      <c r="D35" s="18">
        <v>0</v>
      </c>
      <c r="E35" s="18">
        <f t="shared" ref="E35:E36" si="9">C35-D35</f>
        <v>0</v>
      </c>
    </row>
    <row r="36" spans="1:7" s="2" customFormat="1" ht="45" x14ac:dyDescent="0.25">
      <c r="A36" s="19" t="s">
        <v>44</v>
      </c>
      <c r="B36" s="17" t="s">
        <v>27</v>
      </c>
      <c r="C36" s="18">
        <f>63000+348883</f>
        <v>411883</v>
      </c>
      <c r="D36" s="18">
        <v>0</v>
      </c>
      <c r="E36" s="18">
        <f t="shared" si="9"/>
        <v>411883</v>
      </c>
    </row>
    <row r="37" spans="1:7" s="2" customFormat="1" ht="45" x14ac:dyDescent="0.2">
      <c r="A37" s="29" t="s">
        <v>21</v>
      </c>
      <c r="B37" s="28" t="s">
        <v>13</v>
      </c>
      <c r="C37" s="28" t="s">
        <v>9</v>
      </c>
      <c r="D37" s="28" t="s">
        <v>15</v>
      </c>
      <c r="E37" s="28" t="s">
        <v>16</v>
      </c>
    </row>
    <row r="38" spans="1:7" s="2" customFormat="1" ht="30" x14ac:dyDescent="0.25">
      <c r="A38" s="19" t="s">
        <v>26</v>
      </c>
      <c r="B38" s="17"/>
      <c r="C38" s="18">
        <v>636000</v>
      </c>
      <c r="D38" s="18">
        <v>636000</v>
      </c>
      <c r="E38" s="18">
        <f t="shared" ref="E38:E39" si="10">C38-D38</f>
        <v>0</v>
      </c>
    </row>
    <row r="39" spans="1:7" s="2" customFormat="1" ht="30" x14ac:dyDescent="0.25">
      <c r="A39" s="19" t="s">
        <v>28</v>
      </c>
      <c r="B39" s="17"/>
      <c r="C39" s="18">
        <v>400000</v>
      </c>
      <c r="D39" s="18">
        <v>371000</v>
      </c>
      <c r="E39" s="18">
        <f t="shared" si="10"/>
        <v>29000</v>
      </c>
    </row>
    <row r="40" spans="1:7" s="2" customFormat="1" ht="30" x14ac:dyDescent="0.25">
      <c r="A40" s="19" t="s">
        <v>29</v>
      </c>
      <c r="B40" s="17"/>
      <c r="C40" s="18">
        <v>334000</v>
      </c>
      <c r="D40" s="18">
        <v>328000</v>
      </c>
      <c r="E40" s="18">
        <f t="shared" ref="E40" si="11">C40-D40</f>
        <v>6000</v>
      </c>
    </row>
    <row r="41" spans="1:7" s="2" customFormat="1" x14ac:dyDescent="0.2"/>
    <row r="42" spans="1:7" s="2" customFormat="1" x14ac:dyDescent="0.2"/>
    <row r="43" spans="1:7" s="2" customFormat="1" x14ac:dyDescent="0.2"/>
    <row r="44" spans="1:7" s="2" customFormat="1" x14ac:dyDescent="0.2"/>
    <row r="45" spans="1:7" s="2" customFormat="1" x14ac:dyDescent="0.2"/>
    <row r="46" spans="1:7" s="2" customFormat="1" x14ac:dyDescent="0.2"/>
    <row r="47" spans="1:7" s="2" customFormat="1" x14ac:dyDescent="0.2"/>
    <row r="48" spans="1:7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pans="1:5" s="2" customFormat="1" x14ac:dyDescent="0.2"/>
    <row r="674" spans="1:5" s="2" customFormat="1" x14ac:dyDescent="0.2"/>
    <row r="675" spans="1:5" s="2" customFormat="1" x14ac:dyDescent="0.2"/>
    <row r="676" spans="1:5" s="2" customFormat="1" x14ac:dyDescent="0.2"/>
    <row r="677" spans="1:5" s="2" customFormat="1" x14ac:dyDescent="0.2"/>
    <row r="678" spans="1:5" s="2" customFormat="1" x14ac:dyDescent="0.2"/>
    <row r="679" spans="1:5" s="2" customFormat="1" x14ac:dyDescent="0.2"/>
    <row r="680" spans="1:5" s="2" customFormat="1" x14ac:dyDescent="0.2"/>
    <row r="681" spans="1:5" s="2" customFormat="1" x14ac:dyDescent="0.2"/>
    <row r="682" spans="1:5" s="2" customFormat="1" x14ac:dyDescent="0.2"/>
    <row r="683" spans="1:5" s="2" customFormat="1" x14ac:dyDescent="0.2"/>
    <row r="684" spans="1:5" x14ac:dyDescent="0.2">
      <c r="A684" s="2"/>
      <c r="B684" s="2"/>
      <c r="C684" s="2"/>
      <c r="D684" s="2"/>
      <c r="E684" s="2"/>
    </row>
  </sheetData>
  <mergeCells count="19">
    <mergeCell ref="A29:B29"/>
    <mergeCell ref="A17:B17"/>
    <mergeCell ref="A30:B30"/>
    <mergeCell ref="A31:B31"/>
    <mergeCell ref="A27:B27"/>
    <mergeCell ref="A28:B28"/>
    <mergeCell ref="A25:B25"/>
    <mergeCell ref="A26:B26"/>
    <mergeCell ref="A19:B19"/>
    <mergeCell ref="A12:B12"/>
    <mergeCell ref="A13:B13"/>
    <mergeCell ref="A21:B21"/>
    <mergeCell ref="A23:B23"/>
    <mergeCell ref="A24:B24"/>
    <mergeCell ref="A15:B15"/>
    <mergeCell ref="A18:B18"/>
    <mergeCell ref="A20:B20"/>
    <mergeCell ref="A14:B14"/>
    <mergeCell ref="A16:B16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2019-04-11T17:01:56Z</cp:lastPrinted>
  <dcterms:created xsi:type="dcterms:W3CDTF">2001-02-08T10:40:59Z</dcterms:created>
  <dcterms:modified xsi:type="dcterms:W3CDTF">2019-05-09T12:26:13Z</dcterms:modified>
</cp:coreProperties>
</file>