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 tabRatio="500"/>
  </bookViews>
  <sheets>
    <sheet name="Project Budget" sheetId="1" r:id="rId1"/>
  </sheets>
  <definedNames>
    <definedName name="_xlnm.Print_Area" localSheetId="0">'Project Budget'!$A$1:$E$46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6" i="1" l="1"/>
  <c r="D45" i="1"/>
  <c r="E43" i="1"/>
  <c r="E41" i="1"/>
  <c r="E38" i="1"/>
  <c r="E37" i="1"/>
  <c r="E36" i="1"/>
  <c r="E13" i="1"/>
  <c r="E23" i="1"/>
  <c r="E24" i="1"/>
  <c r="C27" i="1"/>
  <c r="E27" i="1"/>
  <c r="C30" i="1"/>
  <c r="C32" i="1" s="1"/>
  <c r="E30" i="1"/>
  <c r="C31" i="1"/>
  <c r="E31" i="1" s="1"/>
  <c r="D32" i="1"/>
  <c r="C22" i="1"/>
  <c r="E32" i="1" l="1"/>
</calcChain>
</file>

<file path=xl/comments1.xml><?xml version="1.0" encoding="utf-8"?>
<comments xmlns="http://schemas.openxmlformats.org/spreadsheetml/2006/main">
  <authors>
    <author/>
  </authors>
  <commentList>
    <comment ref="A29" authorId="0" shapeId="0">
      <text>
        <r>
          <rPr>
            <sz val="10"/>
            <color rgb="FF000000"/>
            <rFont val="Arial"/>
          </rPr>
          <t>call these program expenses except staff travel? then include permits, etc. Do extended trips too?
	-Julie Edmiston</t>
        </r>
      </text>
    </comment>
  </commentList>
</comments>
</file>

<file path=xl/sharedStrings.xml><?xml version="1.0" encoding="utf-8"?>
<sst xmlns="http://schemas.openxmlformats.org/spreadsheetml/2006/main" count="62" uniqueCount="54">
  <si>
    <t>Attachment A: Project Budget Spreadsheet</t>
  </si>
  <si>
    <t>Environment and Natural Resources Trust Fund</t>
  </si>
  <si>
    <t>M.L. 2020 Budget Spreadsheet</t>
  </si>
  <si>
    <t>Legal Citation:</t>
  </si>
  <si>
    <t>Project Manager: Julie Edmiston</t>
  </si>
  <si>
    <t>Project Title:  MN Freshwater Quest: Environmental Education on State Waterways</t>
  </si>
  <si>
    <t>Organization: Wilderness Inquiry</t>
  </si>
  <si>
    <t>Project Budget: $1,432,110</t>
  </si>
  <si>
    <t>ENVIRONMENT AND NATURAL RESOURCES TRUST FUND BUDGET</t>
  </si>
  <si>
    <t>Budget</t>
  </si>
  <si>
    <t>Project Length and Completion Date:  3 years; June 2023</t>
  </si>
  <si>
    <t>Amount Spent</t>
  </si>
  <si>
    <t>Today's Date:  April 14, 2019</t>
  </si>
  <si>
    <t xml:space="preserve">
Balance</t>
  </si>
  <si>
    <t>BUDGET ITEM</t>
  </si>
  <si>
    <t>Personnel (Wages and Benefits)</t>
  </si>
  <si>
    <t>Operations Director (.65FTE)($80,000 x 3 years) = $156,000</t>
  </si>
  <si>
    <t>Program Manager (.75 FTE)($50,000 x 3 years) = $112,500</t>
  </si>
  <si>
    <t>Program Coordinator (.75 FTE)($40,000 x 3 years) = $90,000</t>
  </si>
  <si>
    <t>Finance and Administration (.5 FTE)($35,000 x 3 years) = $52,500</t>
  </si>
  <si>
    <t>Part-time staff for warehouse, canoe and inventory maintenance and repairs; (Multiple personnel at $15/hour x 2,300 hours/year x 3 years) = $103,500</t>
  </si>
  <si>
    <t>Professional/Technical/Service Contracts</t>
  </si>
  <si>
    <t>Outdoor Leaders (1 to 7 staff/student ratio)(4,286 staff trail days x $85) = $364,310</t>
  </si>
  <si>
    <t>Teacher professional development stipends to be paid upon completion of training and registration. Stipends off-set teacher time, travel, and materials to participate. (200 stipends x $200 = $40,000) Any additional stipends needed provided in-kind by Wilderness Inquiry.</t>
  </si>
  <si>
    <t>Equipment/Tools/Supplies</t>
  </si>
  <si>
    <t>Contract for project evaluation to demonstrate success of implementation of Quest throughout the state. Contracts selected through a competitive bidding process.</t>
  </si>
  <si>
    <t>Environmental education program equipment for hands-on experiences including PFDs, paddles, first aid supplies, and other outdoor gear ($20,000). Equipment maintenance and repair -- this program primarily utilizes existing equipment such as 24' foot Voyageur canoes; however these require annual maintenance and repair to use safely across the state ($12,000 year x 3=$36,000) EcoSTEM water quality testing kits, species identification materials (60 kits x $700 = $42,000 + $10,000 supplemental = $52,000) Training materials and webinar tool for teacher professional development and Quest training. To ensure access to trainings, webinars and online training materials will be available in addition to in-person trainings. ($15,000)</t>
  </si>
  <si>
    <t>Capital Expenditures Over $5,000</t>
  </si>
  <si>
    <t>Six Voyageur canoes ($15,000 x 6). This project primarily leverages existing equipment and resources; however to scale appropriately additional boats are needed.</t>
  </si>
  <si>
    <t>Dual-axle Voyageur canoe trailer. Remackel Trailers based in Minnesota has created a specialized trailer to safely haul six of our Voyageur canoes.</t>
  </si>
  <si>
    <t>Travel expenses in Minnesota</t>
  </si>
  <si>
    <t>Transportation for Wilderness Inquiry staff to deliver environmental education events across the state via van with trailer and boats (375 events x avg. 200 miles round trip x .58)</t>
  </si>
  <si>
    <t>Student transportation. When needed, Wilderness Inquiry assists with student buses to program locations near the school. ($300 x 300 events)</t>
  </si>
  <si>
    <t>COLUMN TOTAL</t>
  </si>
  <si>
    <t xml:space="preserve">SOURCE AND USE OF OTHER FUNDS CONTRIBUTED TO THE PROJECT
</t>
  </si>
  <si>
    <t>Status (secured or pending)</t>
  </si>
  <si>
    <t xml:space="preserve"> Budget</t>
  </si>
  <si>
    <t>Spent</t>
  </si>
  <si>
    <t>Balance</t>
  </si>
  <si>
    <t xml:space="preserve">Non-State: </t>
  </si>
  <si>
    <t>Minnesota Public Schoool Districts</t>
  </si>
  <si>
    <t>Pending</t>
  </si>
  <si>
    <t xml:space="preserve">State: </t>
  </si>
  <si>
    <t>In kind:</t>
  </si>
  <si>
    <t>Minneapolis Foundation (Curriculum development that supports project)</t>
  </si>
  <si>
    <t>Captain Planet Foundation (Mini-grants for Minnesota schools to participate)</t>
  </si>
  <si>
    <t xml:space="preserve">Other ENRTF APPROPRIATIONS AWARDED IN THE LAST SIX YEARS
</t>
  </si>
  <si>
    <t>Secured</t>
  </si>
  <si>
    <t>Amount legally obligated but not yet spent</t>
  </si>
  <si>
    <t>National Park Service: Program staff / Rangers in MNRRA in-kind</t>
  </si>
  <si>
    <t>Minnesota Department of Natural Resources: Program staff in-kind</t>
  </si>
  <si>
    <t xml:space="preserve">Wilderness Inquiry: Staff benefits; additional staff support incl. Exec. &amp; Prog. Dir; equipment and facilities; staff food and lodging; insurance; teacher stipends </t>
  </si>
  <si>
    <t>M.L. 2017, Chp. 96, Sec. 02, Subd. 05 Floating Classroom</t>
  </si>
  <si>
    <t>M.L. 2014, Chp. 226, Sec. 02, Subd. 09c UEE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</si>
</sst>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0">
    <font>
      <sz val="10"/>
      <color rgb="FF000000"/>
      <name val="Arial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sz val="10"/>
      <name val="Arial"/>
    </font>
    <font>
      <i/>
      <sz val="11"/>
      <name val="Calibri"/>
    </font>
    <font>
      <sz val="10"/>
      <name val="Arial"/>
    </font>
    <font>
      <sz val="11"/>
      <color rgb="FF000000"/>
      <name val="Calibri"/>
    </font>
    <font>
      <u/>
      <sz val="10"/>
      <color theme="10"/>
      <name val="Arial"/>
    </font>
    <font>
      <u/>
      <sz val="10"/>
      <color theme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164" fontId="2" fillId="0" borderId="0" xfId="0" applyNumberFormat="1" applyFont="1" applyAlignment="1">
      <alignment horizontal="right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5" fillId="0" borderId="5" xfId="0" applyFont="1" applyBorder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164" fontId="2" fillId="0" borderId="11" xfId="0" applyNumberFormat="1" applyFont="1" applyBorder="1" applyAlignment="1">
      <alignment horizontal="right" vertical="top" wrapText="1"/>
    </xf>
    <xf numFmtId="164" fontId="2" fillId="0" borderId="11" xfId="0" applyNumberFormat="1" applyFont="1" applyBorder="1" applyAlignment="1">
      <alignment horizontal="right" vertical="top" wrapText="1"/>
    </xf>
    <xf numFmtId="164" fontId="2" fillId="3" borderId="11" xfId="0" applyNumberFormat="1" applyFont="1" applyFill="1" applyBorder="1" applyAlignment="1">
      <alignment horizontal="right" vertical="top" wrapText="1"/>
    </xf>
    <xf numFmtId="0" fontId="2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/>
    </xf>
    <xf numFmtId="164" fontId="2" fillId="4" borderId="11" xfId="0" applyNumberFormat="1" applyFont="1" applyFill="1" applyBorder="1" applyAlignment="1">
      <alignment horizontal="right" vertical="top" wrapText="1"/>
    </xf>
    <xf numFmtId="164" fontId="2" fillId="0" borderId="14" xfId="0" applyNumberFormat="1" applyFont="1" applyBorder="1" applyAlignment="1">
      <alignment horizontal="right" vertical="top" wrapText="1"/>
    </xf>
    <xf numFmtId="164" fontId="2" fillId="0" borderId="15" xfId="0" applyNumberFormat="1" applyFont="1" applyBorder="1" applyAlignment="1">
      <alignment horizontal="right" vertical="top" wrapText="1"/>
    </xf>
    <xf numFmtId="0" fontId="2" fillId="0" borderId="11" xfId="0" applyFont="1" applyBorder="1" applyAlignment="1">
      <alignment vertical="top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165" fontId="2" fillId="0" borderId="11" xfId="0" applyNumberFormat="1" applyFont="1" applyBorder="1"/>
    <xf numFmtId="0" fontId="1" fillId="0" borderId="11" xfId="0" applyFont="1" applyBorder="1" applyAlignment="1">
      <alignment wrapText="1"/>
    </xf>
    <xf numFmtId="165" fontId="2" fillId="0" borderId="11" xfId="0" applyNumberFormat="1" applyFont="1" applyBorder="1" applyAlignment="1">
      <alignment horizontal="right" vertical="top" wrapText="1"/>
    </xf>
    <xf numFmtId="0" fontId="2" fillId="0" borderId="11" xfId="0" applyFont="1" applyBorder="1" applyAlignment="1">
      <alignment wrapText="1"/>
    </xf>
    <xf numFmtId="165" fontId="2" fillId="0" borderId="11" xfId="0" applyNumberFormat="1" applyFont="1" applyBorder="1" applyAlignment="1"/>
    <xf numFmtId="165" fontId="2" fillId="0" borderId="11" xfId="0" applyNumberFormat="1" applyFont="1" applyBorder="1" applyAlignment="1">
      <alignment horizontal="right" vertical="top" wrapText="1"/>
    </xf>
    <xf numFmtId="0" fontId="2" fillId="0" borderId="11" xfId="0" applyFont="1" applyBorder="1" applyAlignment="1">
      <alignment wrapText="1"/>
    </xf>
    <xf numFmtId="0" fontId="1" fillId="2" borderId="11" xfId="0" applyFont="1" applyFill="1" applyBorder="1" applyAlignment="1">
      <alignment vertical="center" wrapText="1"/>
    </xf>
    <xf numFmtId="0" fontId="2" fillId="0" borderId="11" xfId="0" applyFont="1" applyBorder="1" applyAlignment="1"/>
    <xf numFmtId="0" fontId="7" fillId="3" borderId="11" xfId="0" applyFont="1" applyFill="1" applyBorder="1" applyAlignment="1">
      <alignment horizontal="left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4" fillId="0" borderId="10" xfId="0" applyFont="1" applyBorder="1"/>
    <xf numFmtId="0" fontId="1" fillId="0" borderId="9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4" fillId="0" borderId="6" xfId="0" applyFont="1" applyBorder="1"/>
    <xf numFmtId="0" fontId="2" fillId="0" borderId="12" xfId="0" applyFont="1" applyBorder="1" applyAlignment="1">
      <alignment vertical="top" wrapText="1"/>
    </xf>
    <xf numFmtId="0" fontId="4" fillId="0" borderId="13" xfId="0" applyFont="1" applyBorder="1"/>
    <xf numFmtId="0" fontId="1" fillId="0" borderId="12" xfId="0" applyFont="1" applyBorder="1" applyAlignment="1">
      <alignment vertical="top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0</xdr:row>
      <xdr:rowOff>133350</xdr:rowOff>
    </xdr:from>
    <xdr:ext cx="1352550" cy="981075"/>
    <xdr:pic>
      <xdr:nvPicPr>
        <xdr:cNvPr id="2" name="image1.jpg" descr="ENRTF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00"/>
    <pageSetUpPr fitToPage="1"/>
  </sheetPr>
  <dimension ref="A1:Z1004"/>
  <sheetViews>
    <sheetView tabSelected="1" topLeftCell="A40" workbookViewId="0">
      <selection activeCell="G47" sqref="G47"/>
    </sheetView>
  </sheetViews>
  <sheetFormatPr defaultColWidth="14.42578125" defaultRowHeight="15" customHeight="1"/>
  <cols>
    <col min="1" max="1" width="68.42578125" customWidth="1"/>
    <col min="2" max="2" width="14.85546875" customWidth="1"/>
    <col min="3" max="3" width="14.42578125" customWidth="1"/>
    <col min="4" max="9" width="13.140625" customWidth="1"/>
    <col min="10" max="10" width="11.140625" customWidth="1"/>
    <col min="11" max="11" width="11.28515625" customWidth="1"/>
    <col min="12" max="26" width="7.85546875" customWidth="1"/>
  </cols>
  <sheetData>
    <row r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  <c r="U2" s="3"/>
      <c r="V2" s="3"/>
      <c r="W2" s="3"/>
      <c r="X2" s="3"/>
      <c r="Y2" s="3"/>
      <c r="Z2" s="3"/>
    </row>
    <row r="3" spans="1:26" ht="16.5" customHeight="1">
      <c r="A3" s="1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"/>
      <c r="U3" s="3"/>
      <c r="V3" s="3"/>
      <c r="W3" s="3"/>
      <c r="X3" s="3"/>
      <c r="Y3" s="3"/>
      <c r="Z3" s="3"/>
    </row>
    <row r="4" spans="1:26" ht="15.75" customHeight="1">
      <c r="A4" s="3" t="s">
        <v>3</v>
      </c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"/>
      <c r="U4" s="1"/>
      <c r="V4" s="1"/>
      <c r="W4" s="1"/>
      <c r="X4" s="1"/>
      <c r="Y4" s="1"/>
      <c r="Z4" s="1"/>
    </row>
    <row r="5" spans="1:26" ht="15.75" customHeight="1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5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A7" s="5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>
      <c r="A8" s="6" t="s">
        <v>7</v>
      </c>
      <c r="B8" s="9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5" t="s">
        <v>10</v>
      </c>
      <c r="B9" s="3"/>
      <c r="C9" s="3"/>
      <c r="D9" s="3"/>
      <c r="E9" s="3"/>
      <c r="F9" s="3"/>
      <c r="G9" s="3"/>
      <c r="H9" s="3"/>
      <c r="I9" s="3"/>
      <c r="J9" s="3"/>
      <c r="K9" s="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5" t="s">
        <v>12</v>
      </c>
      <c r="B10" s="3"/>
      <c r="C10" s="3"/>
      <c r="D10" s="12"/>
      <c r="E10" s="1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3" customHeight="1">
      <c r="A11" s="7" t="s">
        <v>8</v>
      </c>
      <c r="B11" s="8"/>
      <c r="C11" s="10" t="s">
        <v>9</v>
      </c>
      <c r="D11" s="11" t="s">
        <v>11</v>
      </c>
      <c r="E11" s="10" t="s">
        <v>13</v>
      </c>
      <c r="F11" s="1"/>
      <c r="G11" s="1"/>
      <c r="H11" s="1"/>
      <c r="I11" s="1"/>
      <c r="J11" s="1"/>
      <c r="K11" s="1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43" t="s">
        <v>14</v>
      </c>
      <c r="B12" s="44"/>
      <c r="C12" s="13"/>
      <c r="D12" s="14"/>
      <c r="E12" s="15"/>
      <c r="F12" s="1"/>
      <c r="G12" s="1"/>
      <c r="H12" s="1"/>
      <c r="I12" s="1"/>
      <c r="J12" s="1"/>
      <c r="K12" s="1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42" t="s">
        <v>15</v>
      </c>
      <c r="B13" s="41"/>
      <c r="C13" s="16">
        <v>968810</v>
      </c>
      <c r="D13" s="18">
        <v>0</v>
      </c>
      <c r="E13" s="18">
        <f>C13-D13</f>
        <v>968810</v>
      </c>
      <c r="F13" s="1"/>
      <c r="G13" s="1"/>
      <c r="H13" s="1"/>
      <c r="I13" s="1"/>
      <c r="J13" s="1"/>
      <c r="K13" s="1"/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19" t="s">
        <v>16</v>
      </c>
      <c r="B14" s="20"/>
      <c r="C14" s="21"/>
      <c r="D14" s="21"/>
      <c r="E14" s="21"/>
      <c r="F14" s="1"/>
      <c r="G14" s="1"/>
      <c r="H14" s="1"/>
      <c r="I14" s="1"/>
      <c r="J14" s="1"/>
      <c r="K14" s="1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19" t="s">
        <v>17</v>
      </c>
      <c r="B15" s="20"/>
      <c r="C15" s="21"/>
      <c r="D15" s="21"/>
      <c r="E15" s="21"/>
      <c r="F15" s="1"/>
      <c r="G15" s="1"/>
      <c r="H15" s="1"/>
      <c r="I15" s="1"/>
      <c r="J15" s="1"/>
      <c r="K15" s="1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19" t="s">
        <v>18</v>
      </c>
      <c r="B16" s="20"/>
      <c r="C16" s="21"/>
      <c r="D16" s="21"/>
      <c r="E16" s="21"/>
      <c r="F16" s="1"/>
      <c r="G16" s="1"/>
      <c r="H16" s="1"/>
      <c r="I16" s="1"/>
      <c r="J16" s="1"/>
      <c r="K16" s="1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19" t="s">
        <v>18</v>
      </c>
      <c r="B17" s="20"/>
      <c r="C17" s="21"/>
      <c r="D17" s="21"/>
      <c r="E17" s="21"/>
      <c r="F17" s="1"/>
      <c r="G17" s="1"/>
      <c r="H17" s="1"/>
      <c r="I17" s="1"/>
      <c r="J17" s="1"/>
      <c r="K17" s="1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19" t="s">
        <v>19</v>
      </c>
      <c r="B18" s="20"/>
      <c r="C18" s="21"/>
      <c r="D18" s="21"/>
      <c r="E18" s="21"/>
      <c r="F18" s="1"/>
      <c r="G18" s="1"/>
      <c r="H18" s="1"/>
      <c r="I18" s="1"/>
      <c r="J18" s="1"/>
      <c r="K18" s="1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9.1" customHeight="1">
      <c r="A19" s="45" t="s">
        <v>20</v>
      </c>
      <c r="B19" s="46"/>
      <c r="C19" s="21"/>
      <c r="D19" s="21"/>
      <c r="E19" s="21"/>
      <c r="F19" s="1"/>
      <c r="G19" s="1"/>
      <c r="H19" s="1"/>
      <c r="I19" s="1"/>
      <c r="J19" s="1"/>
      <c r="K19" s="1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45" t="s">
        <v>22</v>
      </c>
      <c r="B20" s="46"/>
      <c r="C20" s="21"/>
      <c r="D20" s="21"/>
      <c r="E20" s="21"/>
      <c r="F20" s="1"/>
      <c r="G20" s="1"/>
      <c r="H20" s="1"/>
      <c r="I20" s="1"/>
      <c r="J20" s="1"/>
      <c r="K20" s="1"/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42" t="s">
        <v>21</v>
      </c>
      <c r="B21" s="41"/>
      <c r="C21" s="16"/>
      <c r="D21" s="17"/>
      <c r="E21" s="17"/>
      <c r="F21" s="1"/>
      <c r="G21" s="1"/>
      <c r="H21" s="1"/>
      <c r="I21" s="1"/>
      <c r="J21" s="1"/>
      <c r="K21" s="1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7.25" customHeight="1">
      <c r="A22" s="40" t="s">
        <v>23</v>
      </c>
      <c r="B22" s="41"/>
      <c r="C22" s="16">
        <f>200*200</f>
        <v>40000</v>
      </c>
      <c r="D22" s="17"/>
      <c r="E22" s="16">
        <v>40000</v>
      </c>
      <c r="F22" s="1"/>
      <c r="G22" s="1"/>
      <c r="H22" s="1"/>
      <c r="I22" s="1"/>
      <c r="J22" s="1"/>
      <c r="K22" s="1"/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2.25" customHeight="1">
      <c r="A23" s="40" t="s">
        <v>25</v>
      </c>
      <c r="B23" s="41"/>
      <c r="C23" s="16">
        <v>60000</v>
      </c>
      <c r="D23" s="17">
        <v>0</v>
      </c>
      <c r="E23" s="17">
        <f t="shared" ref="E23:E24" si="0">C23-D23</f>
        <v>60000</v>
      </c>
      <c r="F23" s="1"/>
      <c r="G23" s="1"/>
      <c r="H23" s="1"/>
      <c r="I23" s="1"/>
      <c r="J23" s="1"/>
      <c r="K23" s="1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42" t="s">
        <v>24</v>
      </c>
      <c r="B24" s="41"/>
      <c r="C24" s="16">
        <v>123000</v>
      </c>
      <c r="D24" s="17">
        <v>0</v>
      </c>
      <c r="E24" s="17">
        <f t="shared" si="0"/>
        <v>123000</v>
      </c>
      <c r="F24" s="1"/>
      <c r="G24" s="1"/>
      <c r="H24" s="1"/>
      <c r="I24" s="1"/>
      <c r="J24" s="1"/>
      <c r="K24" s="1"/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3.75" customHeight="1">
      <c r="A25" s="40" t="s">
        <v>26</v>
      </c>
      <c r="B25" s="41"/>
      <c r="C25" s="16"/>
      <c r="D25" s="17"/>
      <c r="E25" s="16"/>
      <c r="F25" s="1"/>
      <c r="G25" s="1"/>
      <c r="H25" s="1"/>
      <c r="I25" s="1"/>
      <c r="J25" s="1"/>
      <c r="K25" s="1"/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42" t="s">
        <v>27</v>
      </c>
      <c r="B26" s="41"/>
      <c r="C26" s="17"/>
      <c r="D26" s="17"/>
      <c r="E26" s="17"/>
      <c r="F26" s="1"/>
      <c r="G26" s="1"/>
      <c r="H26" s="1"/>
      <c r="I26" s="1"/>
      <c r="J26" s="1"/>
      <c r="K26" s="1"/>
      <c r="L26" s="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7" customHeight="1">
      <c r="A27" s="40" t="s">
        <v>28</v>
      </c>
      <c r="B27" s="41"/>
      <c r="C27" s="16">
        <f>15000*6</f>
        <v>90000</v>
      </c>
      <c r="D27" s="17">
        <v>0</v>
      </c>
      <c r="E27" s="17">
        <f>C27-D27</f>
        <v>90000</v>
      </c>
      <c r="F27" s="1"/>
      <c r="G27" s="1"/>
      <c r="H27" s="1"/>
      <c r="I27" s="1"/>
      <c r="J27" s="1"/>
      <c r="K27" s="1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.95" customHeight="1">
      <c r="A28" s="40" t="s">
        <v>29</v>
      </c>
      <c r="B28" s="41"/>
      <c r="C28" s="16">
        <v>16800</v>
      </c>
      <c r="D28" s="17"/>
      <c r="E28" s="16">
        <v>16800</v>
      </c>
      <c r="F28" s="1"/>
      <c r="G28" s="1"/>
      <c r="H28" s="1"/>
      <c r="I28" s="1"/>
      <c r="J28" s="1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42" t="s">
        <v>30</v>
      </c>
      <c r="B29" s="41"/>
      <c r="C29" s="17"/>
      <c r="D29" s="17"/>
      <c r="E29" s="17"/>
      <c r="F29" s="1"/>
      <c r="G29" s="1"/>
      <c r="H29" s="1"/>
      <c r="I29" s="1"/>
      <c r="J29" s="1"/>
      <c r="K29" s="1"/>
      <c r="L29" s="1"/>
      <c r="M29" s="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>
      <c r="A30" s="40" t="s">
        <v>31</v>
      </c>
      <c r="B30" s="41"/>
      <c r="C30" s="22">
        <f>375*200*0.58</f>
        <v>43500</v>
      </c>
      <c r="D30" s="17">
        <v>0</v>
      </c>
      <c r="E30" s="17">
        <f t="shared" ref="E30:E31" si="1">C30-D30</f>
        <v>43500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3" customHeight="1">
      <c r="A31" s="40" t="s">
        <v>32</v>
      </c>
      <c r="B31" s="41"/>
      <c r="C31" s="17">
        <f>300*300</f>
        <v>90000</v>
      </c>
      <c r="D31" s="17">
        <v>0</v>
      </c>
      <c r="E31" s="17">
        <f t="shared" si="1"/>
        <v>90000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47" t="s">
        <v>33</v>
      </c>
      <c r="B32" s="46"/>
      <c r="C32" s="17">
        <f t="shared" ref="C32:E32" si="2">SUM(C13:C31)</f>
        <v>1432110</v>
      </c>
      <c r="D32" s="23">
        <f t="shared" si="2"/>
        <v>0</v>
      </c>
      <c r="E32" s="23">
        <f t="shared" si="2"/>
        <v>1432110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95" customHeight="1">
      <c r="A33" s="2"/>
      <c r="B33" s="24"/>
      <c r="C33" s="24"/>
      <c r="D33" s="24"/>
      <c r="E33" s="2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9.1" customHeight="1">
      <c r="A34" s="25" t="s">
        <v>34</v>
      </c>
      <c r="B34" s="26" t="s">
        <v>35</v>
      </c>
      <c r="C34" s="26" t="s">
        <v>36</v>
      </c>
      <c r="D34" s="26" t="s">
        <v>37</v>
      </c>
      <c r="E34" s="26" t="s">
        <v>38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9" t="s">
        <v>39</v>
      </c>
      <c r="B35" s="28"/>
      <c r="C35" s="30"/>
      <c r="D35" s="30"/>
      <c r="E35" s="3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>
      <c r="A36" s="31" t="s">
        <v>40</v>
      </c>
      <c r="B36" s="32" t="s">
        <v>41</v>
      </c>
      <c r="C36" s="33">
        <v>300000</v>
      </c>
      <c r="D36" s="30">
        <v>0</v>
      </c>
      <c r="E36" s="30">
        <f t="shared" ref="E36:E41" si="3">C36-D36</f>
        <v>300000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>
      <c r="A37" s="31" t="s">
        <v>44</v>
      </c>
      <c r="B37" s="32" t="s">
        <v>41</v>
      </c>
      <c r="C37" s="33">
        <v>15000</v>
      </c>
      <c r="D37" s="30">
        <v>0</v>
      </c>
      <c r="E37" s="30">
        <f t="shared" si="3"/>
        <v>15000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>
      <c r="A38" s="34" t="s">
        <v>45</v>
      </c>
      <c r="B38" s="32" t="s">
        <v>47</v>
      </c>
      <c r="C38" s="33">
        <v>25000</v>
      </c>
      <c r="D38" s="30">
        <v>0</v>
      </c>
      <c r="E38" s="30">
        <f t="shared" si="3"/>
        <v>25000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>
      <c r="A39" s="27" t="s">
        <v>42</v>
      </c>
      <c r="B39" s="28"/>
      <c r="C39" s="30"/>
      <c r="D39" s="30"/>
      <c r="E39" s="3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7" t="s">
        <v>43</v>
      </c>
      <c r="B40" s="28"/>
      <c r="C40" s="30"/>
      <c r="D40" s="30"/>
      <c r="E40" s="3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36" t="s">
        <v>49</v>
      </c>
      <c r="B41" s="36" t="s">
        <v>47</v>
      </c>
      <c r="C41" s="33">
        <v>150000</v>
      </c>
      <c r="D41" s="30">
        <v>0</v>
      </c>
      <c r="E41" s="30">
        <f t="shared" si="3"/>
        <v>150000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>
      <c r="A42" s="37" t="s">
        <v>50</v>
      </c>
      <c r="B42" s="36" t="s">
        <v>47</v>
      </c>
      <c r="C42" s="33">
        <v>50500</v>
      </c>
      <c r="D42" s="33">
        <v>0</v>
      </c>
      <c r="E42" s="33">
        <v>50500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50.25" customHeight="1">
      <c r="A43" s="34" t="s">
        <v>51</v>
      </c>
      <c r="B43" s="36" t="s">
        <v>47</v>
      </c>
      <c r="C43" s="33">
        <v>400000</v>
      </c>
      <c r="D43" s="30">
        <v>0</v>
      </c>
      <c r="E43" s="30">
        <f>C43-D43</f>
        <v>400000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9.950000000000003" customHeight="1">
      <c r="A44" s="35" t="s">
        <v>46</v>
      </c>
      <c r="B44" s="26" t="s">
        <v>48</v>
      </c>
      <c r="C44" s="26" t="s">
        <v>9</v>
      </c>
      <c r="D44" s="26" t="s">
        <v>37</v>
      </c>
      <c r="E44" s="26" t="s">
        <v>38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34" t="s">
        <v>52</v>
      </c>
      <c r="B45" s="28"/>
      <c r="C45" s="33">
        <v>1200000</v>
      </c>
      <c r="D45" s="30">
        <f t="shared" ref="D45:D46" si="4">C45-E45</f>
        <v>705048.61</v>
      </c>
      <c r="E45" s="33">
        <v>494951.39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34" t="s">
        <v>53</v>
      </c>
      <c r="B46" s="28"/>
      <c r="C46" s="33">
        <v>1093000</v>
      </c>
      <c r="D46" s="30">
        <f t="shared" si="4"/>
        <v>1062564.68</v>
      </c>
      <c r="E46" s="33">
        <v>30435.32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38"/>
      <c r="C690" s="39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38"/>
      <c r="C691" s="39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38"/>
      <c r="C692" s="39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38"/>
      <c r="C693" s="39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38"/>
      <c r="C694" s="39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38"/>
      <c r="C695" s="39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38"/>
      <c r="C696" s="39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38"/>
      <c r="C697" s="39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38"/>
      <c r="C698" s="39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38"/>
      <c r="C699" s="39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38"/>
      <c r="C700" s="39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38"/>
      <c r="C701" s="39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38"/>
      <c r="C702" s="39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38"/>
      <c r="C703" s="39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38"/>
      <c r="C704" s="39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38"/>
      <c r="C705" s="39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38"/>
      <c r="C706" s="39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38"/>
      <c r="C707" s="39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38"/>
      <c r="C708" s="39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38"/>
      <c r="C709" s="39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38"/>
      <c r="C710" s="39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38"/>
      <c r="C711" s="39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38"/>
      <c r="C712" s="39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38"/>
      <c r="C713" s="39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38"/>
      <c r="C714" s="39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38"/>
      <c r="C715" s="39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38"/>
      <c r="C716" s="39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38"/>
      <c r="C717" s="39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38"/>
      <c r="C718" s="39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38"/>
      <c r="C719" s="39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38"/>
      <c r="C720" s="39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38"/>
      <c r="C721" s="39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38"/>
      <c r="C722" s="39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38"/>
      <c r="C723" s="39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38"/>
      <c r="C724" s="39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38"/>
      <c r="C725" s="39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38"/>
      <c r="C726" s="39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38"/>
      <c r="C727" s="39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38"/>
      <c r="C728" s="39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38"/>
      <c r="C729" s="39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38"/>
      <c r="C730" s="39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38"/>
      <c r="C731" s="39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38"/>
      <c r="C732" s="39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38"/>
      <c r="C733" s="39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38"/>
      <c r="C734" s="39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38"/>
      <c r="C735" s="39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38"/>
      <c r="C736" s="39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38"/>
      <c r="C737" s="39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38"/>
      <c r="C738" s="39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38"/>
      <c r="C739" s="39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38"/>
      <c r="C740" s="39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38"/>
      <c r="C741" s="39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38"/>
      <c r="C742" s="39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38"/>
      <c r="C743" s="39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38"/>
      <c r="C744" s="39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38"/>
      <c r="C745" s="39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38"/>
      <c r="C746" s="39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38"/>
      <c r="C747" s="39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38"/>
      <c r="C748" s="39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38"/>
      <c r="C749" s="39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38"/>
      <c r="C750" s="39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38"/>
      <c r="C751" s="39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38"/>
      <c r="C752" s="39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38"/>
      <c r="C753" s="39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38"/>
      <c r="C754" s="39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38"/>
      <c r="C755" s="39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38"/>
      <c r="C756" s="39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38"/>
      <c r="C757" s="39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38"/>
      <c r="C758" s="39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38"/>
      <c r="C759" s="39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38"/>
      <c r="C760" s="39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38"/>
      <c r="C761" s="39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38"/>
      <c r="C762" s="39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38"/>
      <c r="C763" s="39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38"/>
      <c r="C764" s="39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38"/>
      <c r="C765" s="39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38"/>
      <c r="C766" s="39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38"/>
      <c r="C767" s="39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38"/>
      <c r="C768" s="39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38"/>
      <c r="C769" s="39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38"/>
      <c r="C770" s="39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38"/>
      <c r="C771" s="39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38"/>
      <c r="C772" s="39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38"/>
      <c r="C773" s="39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38"/>
      <c r="C774" s="39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38"/>
      <c r="C775" s="39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38"/>
      <c r="C776" s="39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38"/>
      <c r="C777" s="39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38"/>
      <c r="C778" s="39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38"/>
      <c r="C779" s="39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38"/>
      <c r="C780" s="39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38"/>
      <c r="C781" s="39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38"/>
      <c r="C782" s="39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38"/>
      <c r="C783" s="39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38"/>
      <c r="C784" s="39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38"/>
      <c r="C785" s="39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38"/>
      <c r="C786" s="39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38"/>
      <c r="C787" s="39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38"/>
      <c r="C788" s="39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38"/>
      <c r="C789" s="39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38"/>
      <c r="C790" s="39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38"/>
      <c r="C791" s="39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38"/>
      <c r="C792" s="39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38"/>
      <c r="C793" s="39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38"/>
      <c r="C794" s="39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38"/>
      <c r="C795" s="39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38"/>
      <c r="C796" s="39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38"/>
      <c r="C797" s="39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38"/>
      <c r="C798" s="39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38"/>
      <c r="C799" s="39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38"/>
      <c r="C800" s="39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38"/>
      <c r="C801" s="39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38"/>
      <c r="C802" s="39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38"/>
      <c r="C803" s="39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38"/>
      <c r="C804" s="39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38"/>
      <c r="C805" s="39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38"/>
      <c r="C806" s="39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38"/>
      <c r="C807" s="39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38"/>
      <c r="C808" s="39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38"/>
      <c r="C809" s="39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38"/>
      <c r="C810" s="39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38"/>
      <c r="C811" s="39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38"/>
      <c r="C812" s="39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38"/>
      <c r="C813" s="39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38"/>
      <c r="C814" s="39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38"/>
      <c r="C815" s="39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38"/>
      <c r="C816" s="39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38"/>
      <c r="C817" s="39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38"/>
      <c r="C818" s="39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38"/>
      <c r="C819" s="39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38"/>
      <c r="C820" s="39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38"/>
      <c r="C821" s="39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38"/>
      <c r="C822" s="39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38"/>
      <c r="C823" s="39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38"/>
      <c r="C824" s="39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38"/>
      <c r="C825" s="39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38"/>
      <c r="C826" s="39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38"/>
      <c r="C827" s="39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38"/>
      <c r="C828" s="39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38"/>
      <c r="C829" s="39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38"/>
      <c r="C830" s="39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38"/>
      <c r="C831" s="39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38"/>
      <c r="C832" s="39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38"/>
      <c r="C833" s="39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38"/>
      <c r="C834" s="39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38"/>
      <c r="C835" s="39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38"/>
      <c r="C836" s="39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38"/>
      <c r="C837" s="39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38"/>
      <c r="C838" s="39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38"/>
      <c r="C839" s="39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38"/>
      <c r="C840" s="39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38"/>
      <c r="C841" s="39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38"/>
      <c r="C842" s="39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38"/>
      <c r="C843" s="39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38"/>
      <c r="C844" s="39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38"/>
      <c r="C845" s="39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38"/>
      <c r="C846" s="39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38"/>
      <c r="C847" s="39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38"/>
      <c r="C848" s="39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38"/>
      <c r="C849" s="39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38"/>
      <c r="C850" s="39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38"/>
      <c r="C851" s="39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38"/>
      <c r="C852" s="39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38"/>
      <c r="C853" s="39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38"/>
      <c r="C854" s="39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38"/>
      <c r="C855" s="39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38"/>
      <c r="C856" s="39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38"/>
      <c r="C857" s="39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38"/>
      <c r="C858" s="39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38"/>
      <c r="C859" s="39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38"/>
      <c r="C860" s="39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38"/>
      <c r="C861" s="39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38"/>
      <c r="C862" s="39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38"/>
      <c r="C863" s="39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38"/>
      <c r="C864" s="39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38"/>
      <c r="C865" s="39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38"/>
      <c r="C866" s="39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38"/>
      <c r="C867" s="39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38"/>
      <c r="C868" s="39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38"/>
      <c r="C869" s="39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38"/>
      <c r="C870" s="39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38"/>
      <c r="C871" s="39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38"/>
      <c r="C872" s="39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38"/>
      <c r="C873" s="39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38"/>
      <c r="C874" s="39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38"/>
      <c r="C875" s="39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38"/>
      <c r="C876" s="39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38"/>
      <c r="C877" s="39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38"/>
      <c r="C878" s="39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38"/>
      <c r="C879" s="39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38"/>
      <c r="C880" s="39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38"/>
      <c r="C881" s="39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38"/>
      <c r="C882" s="39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38"/>
      <c r="C883" s="39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38"/>
      <c r="C884" s="39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38"/>
      <c r="C885" s="39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38"/>
      <c r="C886" s="39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38"/>
      <c r="C887" s="39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38"/>
      <c r="C888" s="39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38"/>
      <c r="C889" s="39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38"/>
      <c r="C890" s="39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38"/>
      <c r="C891" s="39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38"/>
      <c r="C892" s="39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38"/>
      <c r="C893" s="39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38"/>
      <c r="C894" s="39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38"/>
      <c r="C895" s="39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38"/>
      <c r="C896" s="39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38"/>
      <c r="C897" s="39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38"/>
      <c r="C898" s="39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38"/>
      <c r="C899" s="39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38"/>
      <c r="C900" s="39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38"/>
      <c r="C901" s="39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38"/>
      <c r="C902" s="39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38"/>
      <c r="C903" s="39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38"/>
      <c r="C904" s="39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38"/>
      <c r="C905" s="39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38"/>
      <c r="C906" s="39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38"/>
      <c r="C907" s="39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38"/>
      <c r="C908" s="39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38"/>
      <c r="C909" s="39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38"/>
      <c r="C910" s="39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38"/>
      <c r="C911" s="39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38"/>
      <c r="C912" s="39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38"/>
      <c r="C913" s="39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38"/>
      <c r="C914" s="39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38"/>
      <c r="C915" s="39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38"/>
      <c r="C916" s="39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38"/>
      <c r="C917" s="39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38"/>
      <c r="C918" s="39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38"/>
      <c r="C919" s="39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38"/>
      <c r="C920" s="39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38"/>
      <c r="C921" s="39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38"/>
      <c r="C922" s="39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38"/>
      <c r="C923" s="39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38"/>
      <c r="C924" s="39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38"/>
      <c r="C925" s="39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38"/>
      <c r="C926" s="39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38"/>
      <c r="C927" s="39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38"/>
      <c r="C928" s="39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38"/>
      <c r="C929" s="39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38"/>
      <c r="C930" s="39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38"/>
      <c r="C931" s="39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38"/>
      <c r="C932" s="39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38"/>
      <c r="C933" s="39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38"/>
      <c r="C934" s="39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38"/>
      <c r="C935" s="39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38"/>
      <c r="C936" s="39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38"/>
      <c r="C937" s="39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38"/>
      <c r="C938" s="39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38"/>
      <c r="C939" s="39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38"/>
      <c r="C940" s="39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38"/>
      <c r="C941" s="39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38"/>
      <c r="C942" s="39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38"/>
      <c r="C943" s="39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38"/>
      <c r="C944" s="39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38"/>
      <c r="C945" s="39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38"/>
      <c r="C946" s="39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38"/>
      <c r="C947" s="39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38"/>
      <c r="C948" s="39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38"/>
      <c r="C949" s="39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38"/>
      <c r="C950" s="39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38"/>
      <c r="C951" s="39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38"/>
      <c r="C952" s="39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38"/>
      <c r="C953" s="39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38"/>
      <c r="C954" s="39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38"/>
      <c r="C955" s="39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38"/>
      <c r="C956" s="39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38"/>
      <c r="C957" s="39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38"/>
      <c r="C958" s="39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38"/>
      <c r="C959" s="39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38"/>
      <c r="C960" s="39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38"/>
      <c r="C961" s="39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38"/>
      <c r="C962" s="39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38"/>
      <c r="C963" s="39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38"/>
      <c r="C964" s="39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38"/>
      <c r="C965" s="39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38"/>
      <c r="C966" s="39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38"/>
      <c r="C967" s="39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38"/>
      <c r="C968" s="39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38"/>
      <c r="C969" s="39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38"/>
      <c r="C970" s="39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38"/>
      <c r="C971" s="39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38"/>
      <c r="C972" s="39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38"/>
      <c r="C973" s="39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38"/>
      <c r="C974" s="39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38"/>
      <c r="C975" s="39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38"/>
      <c r="C976" s="39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38"/>
      <c r="C977" s="39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38"/>
      <c r="C978" s="39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38"/>
      <c r="C979" s="39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38"/>
      <c r="C980" s="39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38"/>
      <c r="C981" s="39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38"/>
      <c r="C982" s="39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38"/>
      <c r="C983" s="39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38"/>
      <c r="C984" s="39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38"/>
      <c r="C985" s="39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38"/>
      <c r="C986" s="39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38"/>
      <c r="C987" s="39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38"/>
      <c r="C988" s="39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38"/>
      <c r="C989" s="39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38"/>
      <c r="C990" s="39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38"/>
      <c r="C991" s="39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38"/>
      <c r="C992" s="39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38"/>
      <c r="C993" s="39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38"/>
      <c r="C994" s="39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38"/>
      <c r="C995" s="39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38"/>
      <c r="C996" s="39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38"/>
      <c r="C997" s="39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38"/>
      <c r="C998" s="39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38"/>
      <c r="C999" s="39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38"/>
      <c r="C1000" s="39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2"/>
      <c r="B1001" s="38"/>
      <c r="C1001" s="39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>
      <c r="A1002" s="2"/>
      <c r="B1002" s="38"/>
      <c r="C1002" s="39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>
      <c r="A1003" s="2"/>
      <c r="B1003" s="38"/>
      <c r="C1003" s="39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>
      <c r="A1004" s="2"/>
      <c r="B1004" s="38"/>
      <c r="C1004" s="39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mergeCells count="16">
    <mergeCell ref="A29:B29"/>
    <mergeCell ref="A28:B28"/>
    <mergeCell ref="A31:B31"/>
    <mergeCell ref="A30:B30"/>
    <mergeCell ref="A32:B32"/>
    <mergeCell ref="A13:B13"/>
    <mergeCell ref="A12:B12"/>
    <mergeCell ref="A20:B20"/>
    <mergeCell ref="A19:B19"/>
    <mergeCell ref="A21:B21"/>
    <mergeCell ref="A27:B27"/>
    <mergeCell ref="A22:B22"/>
    <mergeCell ref="A23:B23"/>
    <mergeCell ref="A24:B24"/>
    <mergeCell ref="A26:B26"/>
    <mergeCell ref="A25:B25"/>
  </mergeCells>
  <pageMargins left="0.5" right="0.5" top="0.5" bottom="0.5" header="0" footer="0"/>
  <pageSetup scale="75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Griffith</dc:creator>
  <cp:lastModifiedBy>Diana Griffith</cp:lastModifiedBy>
  <dcterms:created xsi:type="dcterms:W3CDTF">2019-04-15T13:47:09Z</dcterms:created>
  <dcterms:modified xsi:type="dcterms:W3CDTF">2019-05-08T23:34:17Z</dcterms:modified>
</cp:coreProperties>
</file>