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4870" windowHeight="11700"/>
  </bookViews>
  <sheets>
    <sheet name="Project Budget" sheetId="1" r:id="rId1"/>
  </sheets>
  <definedNames>
    <definedName name="_xlnm.Print_Area" localSheetId="0">'Project Budget'!$A$1:$E$35</definedName>
  </definedNames>
  <calcPr calcId="162913"/>
</workbook>
</file>

<file path=xl/calcChain.xml><?xml version="1.0" encoding="utf-8"?>
<calcChain xmlns="http://schemas.openxmlformats.org/spreadsheetml/2006/main">
  <c r="E35" i="1" l="1"/>
  <c r="E32" i="1"/>
  <c r="E31" i="1"/>
  <c r="E26" i="1" l="1"/>
  <c r="E30" i="1"/>
  <c r="D27" i="1" l="1"/>
  <c r="C27" i="1"/>
  <c r="E24" i="1"/>
  <c r="E22" i="1"/>
  <c r="E20" i="1"/>
  <c r="E18" i="1"/>
  <c r="E13" i="1"/>
  <c r="E27" i="1" l="1"/>
</calcChain>
</file>

<file path=xl/sharedStrings.xml><?xml version="1.0" encoding="utf-8"?>
<sst xmlns="http://schemas.openxmlformats.org/spreadsheetml/2006/main" count="44" uniqueCount="41">
  <si>
    <t>COLUMN TOTAL</t>
  </si>
  <si>
    <t>BUDGET ITEM</t>
  </si>
  <si>
    <t>Amount Spent</t>
  </si>
  <si>
    <t>ENVIRONMENT AND NATURAL RESOURCES TRUST FUND BUDGET</t>
  </si>
  <si>
    <t>Personnel (Wages and Benefits)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</si>
  <si>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</si>
  <si>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</si>
  <si>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</si>
  <si>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</si>
  <si>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</si>
  <si>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</si>
  <si>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 xml:space="preserve">Printing 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</si>
  <si>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</si>
  <si>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</si>
  <si>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</si>
  <si>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</si>
  <si>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</si>
  <si>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</si>
  <si>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</si>
  <si>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</si>
  <si>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</si>
  <si>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</si>
  <si>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</si>
  <si>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</si>
  <si>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Other: Expenses for Activity 3 </t>
    </r>
    <r>
      <rPr>
        <sz val="11"/>
        <rFont val="Calibri"/>
        <family val="2"/>
        <scheme val="minor"/>
      </rPr>
      <t>(Interviews, focus group meeting participant costs)</t>
    </r>
  </si>
  <si>
    <t>Participant incentive for focus groups = $1200; Participant incentives for surveys $200; Food, building rental, printing for fucus group activities = $ 500.</t>
  </si>
  <si>
    <t>Improve Trout-Stream Management by Understanding Variable Winter Thermal Conditions Subd 03i $ 400,000 TF Leonard C. Ferrington PI.</t>
  </si>
  <si>
    <r>
      <t xml:space="preserve">Activity 2: </t>
    </r>
    <r>
      <rPr>
        <sz val="11"/>
        <rFont val="Calibri"/>
        <family val="2"/>
        <scheme val="minor"/>
      </rPr>
      <t>Two in-stream remote fish passage data collection arrays: ($ 6552 x 2)= $13,104</t>
    </r>
  </si>
  <si>
    <r>
      <t>Equipment/Tools/Supplies: Activity 1---</t>
    </r>
    <r>
      <rPr>
        <sz val="11"/>
        <rFont val="Calibri"/>
        <family val="2"/>
        <scheme val="minor"/>
      </rPr>
      <t xml:space="preserve">MtDNA Analyses ($8/sample, 600 samples/yr., all 3 yrs)= $14763; Temperature recording devices (40/year, for two years @ $ 125.00/device)= $ 10125; Misc consummable field and laboratory supplies total fro all 3 yrs = $ 8000;  Licenses and state park entry fees, all 3 years = $ 692.  </t>
    </r>
    <r>
      <rPr>
        <b/>
        <sz val="11"/>
        <rFont val="Calibri"/>
        <family val="2"/>
        <scheme val="minor"/>
      </rPr>
      <t xml:space="preserve"> </t>
    </r>
  </si>
  <si>
    <r>
      <t xml:space="preserve">Equipment/Tools/Supplies: Activity 2--- </t>
    </r>
    <r>
      <rPr>
        <sz val="11"/>
        <rFont val="Calibri"/>
        <family val="2"/>
        <scheme val="minor"/>
      </rPr>
      <t>Tagging equipment, PIT tags and injectors: $7000; Miscellaneous field equipment:  Rite in the Rain paper, buckets, sharpies, label tape, thermometers, batteries, field preservatives and solutions, Whirl-pacs, sample jars, forceps. buckets: $5000.</t>
    </r>
  </si>
  <si>
    <r>
      <t xml:space="preserve">Publication of reports and research results of </t>
    </r>
    <r>
      <rPr>
        <b/>
        <i/>
        <sz val="11"/>
        <rFont val="Calibri"/>
        <family val="2"/>
        <scheme val="minor"/>
      </rPr>
      <t xml:space="preserve">Activity 1 </t>
    </r>
    <r>
      <rPr>
        <i/>
        <sz val="11"/>
        <rFont val="Calibri"/>
        <family val="2"/>
        <scheme val="minor"/>
      </rPr>
      <t xml:space="preserve">= $ 2000,. </t>
    </r>
    <r>
      <rPr>
        <b/>
        <i/>
        <sz val="11"/>
        <rFont val="Calibri"/>
        <family val="2"/>
        <scheme val="minor"/>
      </rPr>
      <t>Activity 3</t>
    </r>
    <r>
      <rPr>
        <i/>
        <sz val="11"/>
        <rFont val="Calibri"/>
        <family val="2"/>
        <scheme val="minor"/>
      </rPr>
      <t xml:space="preserve"> Communication Campaign material development &amp; printing costs = $ 5000</t>
    </r>
  </si>
  <si>
    <r>
      <t xml:space="preserve">Organization:      </t>
    </r>
    <r>
      <rPr>
        <b/>
        <i/>
        <sz val="11"/>
        <rFont val="Calibri"/>
        <family val="2"/>
        <scheme val="minor"/>
      </rPr>
      <t>University of Minnesota</t>
    </r>
  </si>
  <si>
    <r>
      <t xml:space="preserve">Project Manager:      </t>
    </r>
    <r>
      <rPr>
        <b/>
        <i/>
        <sz val="11"/>
        <rFont val="Calibri"/>
        <family val="2"/>
        <scheme val="minor"/>
      </rPr>
      <t>Leonard C. Ferrington Jr.</t>
    </r>
  </si>
  <si>
    <r>
      <t xml:space="preserve">Project Budget:       </t>
    </r>
    <r>
      <rPr>
        <b/>
        <i/>
        <sz val="11"/>
        <rFont val="Calibri"/>
        <family val="2"/>
        <scheme val="minor"/>
      </rPr>
      <t>$ 767,060</t>
    </r>
  </si>
  <si>
    <r>
      <t xml:space="preserve">Project Length and Completion Date:      </t>
    </r>
    <r>
      <rPr>
        <sz val="1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1 July 2020-30 June 2023</t>
    </r>
  </si>
  <si>
    <r>
      <t xml:space="preserve">Today's Date:      </t>
    </r>
    <r>
      <rPr>
        <b/>
        <i/>
        <sz val="11"/>
        <rFont val="Calibri"/>
        <family val="2"/>
        <scheme val="minor"/>
      </rPr>
      <t xml:space="preserve"> 9 April 2019</t>
    </r>
  </si>
  <si>
    <r>
      <t xml:space="preserve">Project Title:    </t>
    </r>
    <r>
      <rPr>
        <sz val="1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Winter Dynamics of Vulnerable Trout Streams: Central Minnesota</t>
    </r>
  </si>
  <si>
    <r>
      <rPr>
        <b/>
        <i/>
        <sz val="11"/>
        <rFont val="Calibri"/>
        <family val="2"/>
        <scheme val="minor"/>
      </rPr>
      <t xml:space="preserve">ACTIVITY 1: </t>
    </r>
    <r>
      <rPr>
        <sz val="11"/>
        <rFont val="Calibri"/>
        <family val="2"/>
        <scheme val="minor"/>
      </rPr>
      <t xml:space="preserve">   </t>
    </r>
    <r>
      <rPr>
        <b/>
        <sz val="11"/>
        <rFont val="Calibri"/>
        <family val="2"/>
        <scheme val="minor"/>
      </rPr>
      <t>Ferrington</t>
    </r>
    <r>
      <rPr>
        <sz val="11"/>
        <rFont val="Calibri"/>
        <family val="2"/>
        <scheme val="minor"/>
      </rPr>
      <t xml:space="preserve">, PI; manage grant and </t>
    </r>
    <r>
      <rPr>
        <b/>
        <sz val="11"/>
        <rFont val="Calibri"/>
        <family val="2"/>
        <scheme val="minor"/>
      </rPr>
      <t>Activity 1</t>
    </r>
    <r>
      <rPr>
        <sz val="11"/>
        <rFont val="Calibri"/>
        <family val="2"/>
        <scheme val="minor"/>
      </rPr>
      <t xml:space="preserve">. 9.1% effort all 3 years. Salary $ 33267 (74%) Fringe benefits $ 11977 (26%).  (FTE = 0.091/year for all three years). / </t>
    </r>
    <r>
      <rPr>
        <b/>
        <sz val="11"/>
        <rFont val="Calibri"/>
        <family val="2"/>
        <scheme val="minor"/>
      </rPr>
      <t>Graduate Research Assistant</t>
    </r>
    <r>
      <rPr>
        <sz val="11"/>
        <rFont val="Calibri"/>
        <family val="2"/>
        <scheme val="minor"/>
      </rPr>
      <t xml:space="preserve">, one for </t>
    </r>
    <r>
      <rPr>
        <b/>
        <sz val="11"/>
        <rFont val="Calibri"/>
        <family val="2"/>
        <scheme val="minor"/>
      </rPr>
      <t>Activity 1</t>
    </r>
    <r>
      <rPr>
        <sz val="11"/>
        <rFont val="Calibri"/>
        <family val="2"/>
        <scheme val="minor"/>
      </rPr>
      <t xml:space="preserve">, 12 mo/yr., 50% appointment, all 3 yrs.   Salary $ 73693 (86%) FB $ 11865 (14%). (FTE = 0.50/year for all three years). / </t>
    </r>
    <r>
      <rPr>
        <b/>
        <sz val="11"/>
        <rFont val="Calibri"/>
        <family val="2"/>
        <scheme val="minor"/>
      </rPr>
      <t xml:space="preserve">Undergraduate hourly technician, </t>
    </r>
    <r>
      <rPr>
        <sz val="11"/>
        <rFont val="Calibri"/>
        <family val="2"/>
        <scheme val="minor"/>
      </rPr>
      <t xml:space="preserve">one for </t>
    </r>
    <r>
      <rPr>
        <b/>
        <sz val="11"/>
        <rFont val="Calibri"/>
        <family val="2"/>
        <scheme val="minor"/>
      </rPr>
      <t>Activity 1</t>
    </r>
    <r>
      <rPr>
        <sz val="11"/>
        <rFont val="Calibri"/>
        <family val="2"/>
        <scheme val="minor"/>
      </rPr>
      <t xml:space="preserve">.  (15 hrs/wk,  36 weeks/yr, all three years) @ $11.25/hr. Salary = $ 18777 (100%) FB $ 0 (0%). (FTE = 265/year for all three years) / </t>
    </r>
    <r>
      <rPr>
        <b/>
        <sz val="11"/>
        <rFont val="Calibri"/>
        <family val="2"/>
        <scheme val="minor"/>
      </rPr>
      <t>Tuition stipend</t>
    </r>
    <r>
      <rPr>
        <sz val="11"/>
        <rFont val="Calibri"/>
        <family val="2"/>
        <scheme val="minor"/>
      </rPr>
      <t xml:space="preserve"> for Graduate Student Research Assistant:  One for </t>
    </r>
    <r>
      <rPr>
        <b/>
        <sz val="10"/>
        <rFont val="Arial"/>
        <family val="2"/>
      </rPr>
      <t>Activity 1.</t>
    </r>
    <r>
      <rPr>
        <sz val="11"/>
        <rFont val="Calibri"/>
        <family val="2"/>
        <scheme val="minor"/>
      </rPr>
      <t xml:space="preserve"> Total amount for all 3 years =   $ 50788.</t>
    </r>
  </si>
  <si>
    <r>
      <rPr>
        <b/>
        <i/>
        <sz val="11"/>
        <rFont val="Calibri"/>
        <family val="2"/>
        <scheme val="minor"/>
      </rPr>
      <t>ACTIVITY 2: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Schrank</t>
    </r>
    <r>
      <rPr>
        <sz val="11"/>
        <rFont val="Calibri"/>
        <family val="2"/>
        <scheme val="minor"/>
      </rPr>
      <t>, Co-PI; manage</t>
    </r>
    <r>
      <rPr>
        <b/>
        <sz val="11"/>
        <rFont val="Calibri"/>
        <family val="2"/>
        <scheme val="minor"/>
      </rPr>
      <t xml:space="preserve"> Activity 2</t>
    </r>
    <r>
      <rPr>
        <sz val="11"/>
        <rFont val="Calibri"/>
        <family val="2"/>
        <scheme val="minor"/>
      </rPr>
      <t xml:space="preserve">, 2 months effort all 3 yrs. Salary $ 45869 (74%) FB $ 16513 (26%). (FTE = .20/year for all three years). / </t>
    </r>
    <r>
      <rPr>
        <b/>
        <sz val="11"/>
        <rFont val="Calibri"/>
        <family val="2"/>
        <scheme val="minor"/>
      </rPr>
      <t>Graduate Research Assistant</t>
    </r>
    <r>
      <rPr>
        <sz val="11"/>
        <rFont val="Calibri"/>
        <family val="2"/>
        <scheme val="minor"/>
      </rPr>
      <t xml:space="preserve">, one for Activity 2, 12 mo/yr., 50% appointment, all 3 yrs.    Salary $ 75213 (86%) FB $ 12109 (14%). (FTE = .50/year for all three years). / </t>
    </r>
    <r>
      <rPr>
        <b/>
        <sz val="11"/>
        <rFont val="Calibri"/>
        <family val="2"/>
        <scheme val="minor"/>
      </rPr>
      <t>Undergraduate hourly technician</t>
    </r>
    <r>
      <rPr>
        <sz val="11"/>
        <rFont val="Calibri"/>
        <family val="2"/>
        <scheme val="minor"/>
      </rPr>
      <t xml:space="preserve">, one for Activity 2.  (40 hrs/wk,  20 weeks/yr, all three years) @ $11.25/hr. Salary = $ 27818 (100%) FB $ 0 (0%). (FTE = 0.385/year for all three years) / </t>
    </r>
    <r>
      <rPr>
        <b/>
        <sz val="11"/>
        <rFont val="Calibri"/>
        <family val="2"/>
        <scheme val="minor"/>
      </rPr>
      <t>Tuition stipend</t>
    </r>
    <r>
      <rPr>
        <sz val="11"/>
        <rFont val="Calibri"/>
        <family val="2"/>
        <scheme val="minor"/>
      </rPr>
      <t xml:space="preserve"> for Graduate Student Research Assistant: </t>
    </r>
    <r>
      <rPr>
        <b/>
        <sz val="11"/>
        <rFont val="Calibri"/>
        <family val="2"/>
        <scheme val="minor"/>
      </rPr>
      <t>One for Activity 2</t>
    </r>
    <r>
      <rPr>
        <sz val="11"/>
        <rFont val="Calibri"/>
        <family val="2"/>
        <scheme val="minor"/>
      </rPr>
      <t xml:space="preserve">. Total amount for all three years = $ 50788. </t>
    </r>
  </si>
  <si>
    <r>
      <rPr>
        <b/>
        <i/>
        <sz val="11"/>
        <rFont val="Calibri"/>
        <family val="2"/>
        <scheme val="minor"/>
      </rPr>
      <t>ACTIVITY 3:</t>
    </r>
    <r>
      <rPr>
        <sz val="11"/>
        <rFont val="Calibri"/>
        <family val="2"/>
        <scheme val="minor"/>
      </rPr>
      <t xml:space="preserve">   </t>
    </r>
    <r>
      <rPr>
        <b/>
        <sz val="11"/>
        <rFont val="Calibri"/>
        <family val="2"/>
        <scheme val="minor"/>
      </rPr>
      <t>Swenson</t>
    </r>
    <r>
      <rPr>
        <sz val="11"/>
        <rFont val="Calibri"/>
        <family val="2"/>
        <scheme val="minor"/>
      </rPr>
      <t xml:space="preserve">, Co-PI; manage Activity 3, 1 month effort all 3 yrs, Salary $ 31359 (74%) FB $ 11289 (26%). (FTE = 0.10/year for all three years) / </t>
    </r>
    <r>
      <rPr>
        <b/>
        <sz val="11"/>
        <rFont val="Calibri"/>
        <family val="2"/>
        <scheme val="minor"/>
      </rPr>
      <t>McKay</t>
    </r>
    <r>
      <rPr>
        <sz val="11"/>
        <rFont val="Calibri"/>
        <family val="2"/>
        <scheme val="minor"/>
      </rPr>
      <t xml:space="preserve">, cooperating investigator </t>
    </r>
    <r>
      <rPr>
        <b/>
        <sz val="11"/>
        <rFont val="Calibri"/>
        <family val="2"/>
        <scheme val="minor"/>
      </rPr>
      <t>Activity 3</t>
    </r>
    <r>
      <rPr>
        <sz val="11"/>
        <rFont val="Calibri"/>
        <family val="2"/>
        <scheme val="minor"/>
      </rPr>
      <t xml:space="preserve"> @ one mo/yr. Salary $ 25867 (74%) FB $ 9312 (26%). (FTE = 0.10/year for all three years). / </t>
    </r>
    <r>
      <rPr>
        <b/>
        <sz val="11"/>
        <rFont val="Calibri"/>
        <family val="2"/>
        <scheme val="minor"/>
      </rPr>
      <t>Steede</t>
    </r>
    <r>
      <rPr>
        <sz val="11"/>
        <rFont val="Calibri"/>
        <family val="2"/>
        <scheme val="minor"/>
      </rPr>
      <t xml:space="preserve">, cooperating investigator </t>
    </r>
    <r>
      <rPr>
        <b/>
        <sz val="11"/>
        <rFont val="Calibri"/>
        <family val="2"/>
        <scheme val="minor"/>
      </rPr>
      <t>Activity 3</t>
    </r>
    <r>
      <rPr>
        <sz val="11"/>
        <rFont val="Calibri"/>
        <family val="2"/>
        <scheme val="minor"/>
      </rPr>
      <t xml:space="preserve"> @ one mo/yr. Salary $ 22633 (74%) FB $ 8148 (26%). (FTE = 0.10/year for all three years) / </t>
    </r>
    <r>
      <rPr>
        <b/>
        <sz val="11"/>
        <rFont val="Calibri"/>
        <family val="2"/>
        <scheme val="minor"/>
      </rPr>
      <t>Graduate Research Assistant</t>
    </r>
    <r>
      <rPr>
        <sz val="11"/>
        <rFont val="Calibri"/>
        <family val="2"/>
        <scheme val="minor"/>
      </rPr>
      <t xml:space="preserve">, one for </t>
    </r>
    <r>
      <rPr>
        <b/>
        <sz val="11"/>
        <rFont val="Calibri"/>
        <family val="2"/>
        <scheme val="minor"/>
      </rPr>
      <t>Activity 3</t>
    </r>
    <r>
      <rPr>
        <sz val="11"/>
        <rFont val="Calibri"/>
        <family val="2"/>
        <scheme val="minor"/>
      </rPr>
      <t xml:space="preserve">, 12 mo/yr., 25% appointment, all 3 yrs. Salary $ 37792 (86%) FB $ 6085 (14%). (FTE = 0.25/year for all three years). / </t>
    </r>
    <r>
      <rPr>
        <b/>
        <sz val="11"/>
        <rFont val="Calibri"/>
        <family val="2"/>
        <scheme val="minor"/>
      </rPr>
      <t>Undergraduate hourly technician</t>
    </r>
    <r>
      <rPr>
        <sz val="11"/>
        <rFont val="Calibri"/>
        <family val="2"/>
        <scheme val="minor"/>
      </rPr>
      <t xml:space="preserve">, two for </t>
    </r>
    <r>
      <rPr>
        <b/>
        <sz val="11"/>
        <rFont val="Calibri"/>
        <family val="2"/>
        <scheme val="minor"/>
      </rPr>
      <t>Activity 3</t>
    </r>
    <r>
      <rPr>
        <sz val="11"/>
        <rFont val="Calibri"/>
        <family val="2"/>
        <scheme val="minor"/>
      </rPr>
      <t xml:space="preserve">.  (10 hrs/wk,  35 weeks/yr, all three years) @ $11.25/hr. Salary = $ 24341 (100%) FB $ 0 (0%). (FTE = 0.343/year for all three years) / </t>
    </r>
    <r>
      <rPr>
        <b/>
        <sz val="11"/>
        <rFont val="Calibri"/>
        <family val="2"/>
        <scheme val="minor"/>
      </rPr>
      <t>Tuition stipend</t>
    </r>
    <r>
      <rPr>
        <sz val="11"/>
        <rFont val="Calibri"/>
        <family val="2"/>
        <scheme val="minor"/>
      </rPr>
      <t xml:space="preserve"> for Graduate Student Research Assistant:  One/half for </t>
    </r>
    <r>
      <rPr>
        <b/>
        <sz val="11"/>
        <rFont val="Calibri"/>
        <family val="2"/>
        <scheme val="minor"/>
      </rPr>
      <t xml:space="preserve">Activity 3. </t>
    </r>
    <r>
      <rPr>
        <sz val="11"/>
        <rFont val="Calibri"/>
        <family val="2"/>
        <scheme val="minor"/>
      </rPr>
      <t>Total amount for all three years = $ 25460.</t>
    </r>
  </si>
  <si>
    <r>
      <t xml:space="preserve">Vehicle Rental: </t>
    </r>
    <r>
      <rPr>
        <sz val="11"/>
        <rFont val="Calibri"/>
        <family val="2"/>
        <scheme val="minor"/>
      </rPr>
      <t>Vehicle rental for use in all Activities (5 months/yr @ $ 912/mo. For all 3 years) = $ 13680</t>
    </r>
    <r>
      <rPr>
        <b/>
        <sz val="11"/>
        <rFont val="Calibri"/>
        <family val="2"/>
        <scheme val="minor"/>
      </rPr>
      <t xml:space="preserve"> (NOTE-The full amount of vehicle rental is part of budget for Activity 2 and Co-PI Schrank will keep track of rental fee</t>
    </r>
    <r>
      <rPr>
        <sz val="11"/>
        <rFont val="Calibri"/>
        <family val="2"/>
        <scheme val="minor"/>
      </rPr>
      <t xml:space="preserve">):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Activity 1</t>
    </r>
    <r>
      <rPr>
        <sz val="11"/>
        <rFont val="Calibri"/>
        <family val="2"/>
        <scheme val="minor"/>
      </rPr>
      <t xml:space="preserve">:  400 miles/yr for 3 years  = $ 6581; lodging  (21 nights @ $ 94.00/night X 2 people for all 3 years) = $ 12143; Per diem ($ 55/day, 21 days, X 2 people for all 3 years) = $ 7105.             </t>
    </r>
    <r>
      <rPr>
        <b/>
        <sz val="11"/>
        <rFont val="Calibri"/>
        <family val="2"/>
        <scheme val="minor"/>
      </rPr>
      <t>Activity 2</t>
    </r>
    <r>
      <rPr>
        <sz val="11"/>
        <rFont val="Calibri"/>
        <family val="2"/>
        <scheme val="minor"/>
      </rPr>
      <t>:  Mileage (2,500/yr @ $0.23/mile) =  $ 1725; Lodging (2 people: $94 per night for 60 nights for all 3 years) = $ 16380;  Per diem (2 people: $55 per day 60 days for all three years) = $ 9900.</t>
    </r>
    <r>
      <rPr>
        <b/>
        <sz val="11"/>
        <rFont val="Calibri"/>
        <family val="2"/>
        <scheme val="minor"/>
      </rPr>
      <t xml:space="preserve"> / Activity 3:    </t>
    </r>
    <r>
      <rPr>
        <sz val="11"/>
        <rFont val="Calibri"/>
        <family val="2"/>
        <scheme val="minor"/>
      </rPr>
      <t>Mileage (travel for interviews/focus groups with landowners and stakeholders) = $ 1000.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</si>
</sst>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583405</xdr:colOff>
      <xdr:row>0</xdr:row>
      <xdr:rowOff>140495</xdr:rowOff>
    </xdr:from>
    <xdr:to>
      <xdr:col>4</xdr:col>
      <xdr:colOff>514728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600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79"/>
  <sheetViews>
    <sheetView tabSelected="1" view="pageBreakPreview" zoomScaleNormal="100" zoomScaleSheetLayoutView="100" zoomScalePageLayoutView="70" workbookViewId="0">
      <selection activeCell="A4" sqref="A4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0.7109375" style="11" customWidth="1"/>
    <col min="4" max="5" width="10.7109375" style="1" customWidth="1"/>
    <col min="6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23</v>
      </c>
      <c r="B1" s="2"/>
      <c r="C1" s="2"/>
    </row>
    <row r="2" spans="1:19" s="5" customFormat="1" x14ac:dyDescent="0.2">
      <c r="A2" s="6" t="s">
        <v>6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20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7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32</v>
      </c>
      <c r="B5" s="6"/>
      <c r="C5" s="6"/>
    </row>
    <row r="6" spans="1:19" s="5" customFormat="1" ht="16.149999999999999" customHeight="1" x14ac:dyDescent="0.2">
      <c r="A6" s="5" t="s">
        <v>36</v>
      </c>
      <c r="B6" s="6"/>
      <c r="C6" s="6"/>
    </row>
    <row r="7" spans="1:19" s="5" customFormat="1" ht="16.149999999999999" customHeight="1" x14ac:dyDescent="0.2">
      <c r="A7" s="5" t="s">
        <v>31</v>
      </c>
      <c r="B7" s="6"/>
      <c r="C7" s="6"/>
    </row>
    <row r="8" spans="1:19" s="5" customFormat="1" ht="16.149999999999999" customHeight="1" x14ac:dyDescent="0.2">
      <c r="A8" s="9" t="s">
        <v>33</v>
      </c>
      <c r="B8" s="6"/>
      <c r="C8" s="6"/>
    </row>
    <row r="9" spans="1:19" s="3" customFormat="1" ht="16.149999999999999" customHeight="1" x14ac:dyDescent="0.2">
      <c r="A9" s="5" t="s">
        <v>34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35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8</v>
      </c>
      <c r="D11" s="25" t="s">
        <v>2</v>
      </c>
      <c r="E11" s="26" t="s">
        <v>9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9" t="s">
        <v>1</v>
      </c>
      <c r="B12" s="40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1" t="s">
        <v>4</v>
      </c>
      <c r="B13" s="42"/>
      <c r="C13" s="14">
        <v>630962</v>
      </c>
      <c r="D13" s="32">
        <v>0</v>
      </c>
      <c r="E13" s="32">
        <f>C13-D13</f>
        <v>630962</v>
      </c>
      <c r="F13" s="8"/>
      <c r="G13" s="8"/>
      <c r="H13" s="8"/>
      <c r="I13" s="8"/>
      <c r="J13" s="8"/>
      <c r="K13" s="8"/>
      <c r="L13" s="8"/>
      <c r="M13" s="2"/>
    </row>
    <row r="14" spans="1:19" ht="107.25" customHeight="1" x14ac:dyDescent="0.2">
      <c r="A14" s="43" t="s">
        <v>37</v>
      </c>
      <c r="B14" s="44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ht="108" customHeight="1" x14ac:dyDescent="0.2">
      <c r="A15" s="45" t="s">
        <v>38</v>
      </c>
      <c r="B15" s="46"/>
      <c r="C15" s="33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ht="153" customHeight="1" x14ac:dyDescent="0.2">
      <c r="A16" s="45" t="s">
        <v>39</v>
      </c>
      <c r="B16" s="46"/>
      <c r="C16" s="33"/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ht="65.25" customHeight="1" x14ac:dyDescent="0.2">
      <c r="A17" s="41" t="s">
        <v>28</v>
      </c>
      <c r="B17" s="42"/>
      <c r="C17" s="14">
        <v>33580</v>
      </c>
      <c r="D17" s="14"/>
      <c r="E17" s="14">
        <v>33580</v>
      </c>
      <c r="F17" s="8"/>
      <c r="G17" s="8"/>
      <c r="H17" s="8"/>
      <c r="I17" s="8"/>
      <c r="J17" s="8"/>
      <c r="K17" s="8"/>
      <c r="L17" s="8"/>
      <c r="M17" s="2"/>
    </row>
    <row r="18" spans="1:13" ht="64.5" customHeight="1" x14ac:dyDescent="0.2">
      <c r="A18" s="41" t="s">
        <v>29</v>
      </c>
      <c r="B18" s="42"/>
      <c r="C18" s="14">
        <v>12000</v>
      </c>
      <c r="D18" s="14">
        <v>0</v>
      </c>
      <c r="E18" s="14">
        <f>C18-D18</f>
        <v>12000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1" t="s">
        <v>10</v>
      </c>
      <c r="B19" s="42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1" t="s">
        <v>27</v>
      </c>
      <c r="B20" s="42"/>
      <c r="C20" s="14">
        <v>13104</v>
      </c>
      <c r="D20" s="14">
        <v>0</v>
      </c>
      <c r="E20" s="14">
        <f>C20-D20</f>
        <v>13104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1" t="s">
        <v>11</v>
      </c>
      <c r="B21" s="42"/>
      <c r="C21" s="14"/>
      <c r="D21" s="14"/>
      <c r="E21" s="14"/>
    </row>
    <row r="22" spans="1:13" ht="32.25" customHeight="1" x14ac:dyDescent="0.2">
      <c r="A22" s="47" t="s">
        <v>30</v>
      </c>
      <c r="B22" s="48"/>
      <c r="C22" s="14">
        <v>7000</v>
      </c>
      <c r="D22" s="14">
        <v>0</v>
      </c>
      <c r="E22" s="14">
        <f>C22-D22</f>
        <v>7000</v>
      </c>
    </row>
    <row r="23" spans="1:13" x14ac:dyDescent="0.2">
      <c r="A23" s="41" t="s">
        <v>5</v>
      </c>
      <c r="B23" s="42"/>
      <c r="C23" s="14"/>
      <c r="D23" s="14"/>
      <c r="E23" s="14"/>
      <c r="F23" s="7"/>
      <c r="G23" s="7"/>
      <c r="H23" s="7"/>
      <c r="I23" s="7"/>
      <c r="J23" s="7"/>
      <c r="K23" s="7"/>
      <c r="L23" s="7"/>
      <c r="M23" s="7"/>
    </row>
    <row r="24" spans="1:13" ht="138" customHeight="1" x14ac:dyDescent="0.2">
      <c r="A24" s="41" t="s">
        <v>40</v>
      </c>
      <c r="B24" s="42"/>
      <c r="C24" s="15">
        <v>68514</v>
      </c>
      <c r="D24" s="14">
        <v>0</v>
      </c>
      <c r="E24" s="14">
        <f>C24-D24</f>
        <v>68514</v>
      </c>
    </row>
    <row r="25" spans="1:13" x14ac:dyDescent="0.2">
      <c r="A25" s="41" t="s">
        <v>24</v>
      </c>
      <c r="B25" s="42"/>
      <c r="C25" s="15"/>
      <c r="D25" s="14"/>
      <c r="E25" s="14"/>
    </row>
    <row r="26" spans="1:13" s="2" customFormat="1" ht="35.25" customHeight="1" thickBot="1" x14ac:dyDescent="0.25">
      <c r="A26" s="49" t="s">
        <v>25</v>
      </c>
      <c r="B26" s="50"/>
      <c r="C26" s="16">
        <v>1900</v>
      </c>
      <c r="D26" s="16">
        <v>0</v>
      </c>
      <c r="E26" s="16">
        <f>C26-D26</f>
        <v>1900</v>
      </c>
    </row>
    <row r="27" spans="1:13" s="2" customFormat="1" ht="15.75" thickTop="1" x14ac:dyDescent="0.2">
      <c r="A27" s="51" t="s">
        <v>0</v>
      </c>
      <c r="B27" s="52"/>
      <c r="C27" s="17">
        <f>SUM(C13:C26)</f>
        <v>767060</v>
      </c>
      <c r="D27" s="17">
        <f>SUM(D13:D26)</f>
        <v>0</v>
      </c>
      <c r="E27" s="17">
        <f>SUM(E13:E26)</f>
        <v>767060</v>
      </c>
    </row>
    <row r="28" spans="1:13" s="2" customFormat="1" x14ac:dyDescent="0.2">
      <c r="B28" s="21"/>
      <c r="C28" s="21"/>
      <c r="D28" s="21"/>
      <c r="E28" s="21"/>
    </row>
    <row r="29" spans="1:13" s="2" customFormat="1" ht="30" x14ac:dyDescent="0.2">
      <c r="A29" s="29" t="s">
        <v>21</v>
      </c>
      <c r="B29" s="30" t="s">
        <v>12</v>
      </c>
      <c r="C29" s="30" t="s">
        <v>14</v>
      </c>
      <c r="D29" s="30" t="s">
        <v>15</v>
      </c>
      <c r="E29" s="30" t="s">
        <v>16</v>
      </c>
    </row>
    <row r="30" spans="1:13" s="2" customFormat="1" x14ac:dyDescent="0.25">
      <c r="A30" s="20" t="s">
        <v>17</v>
      </c>
      <c r="B30" s="18"/>
      <c r="C30" s="19">
        <v>0</v>
      </c>
      <c r="D30" s="19">
        <v>0</v>
      </c>
      <c r="E30" s="19">
        <f>C30-D30</f>
        <v>0</v>
      </c>
    </row>
    <row r="31" spans="1:13" s="2" customFormat="1" ht="15" customHeight="1" x14ac:dyDescent="0.25">
      <c r="A31" s="20" t="s">
        <v>18</v>
      </c>
      <c r="B31" s="18"/>
      <c r="C31" s="19">
        <v>0</v>
      </c>
      <c r="D31" s="19">
        <v>0</v>
      </c>
      <c r="E31" s="19">
        <f>C31-D31</f>
        <v>0</v>
      </c>
    </row>
    <row r="32" spans="1:13" s="2" customFormat="1" x14ac:dyDescent="0.25">
      <c r="A32" s="20" t="s">
        <v>19</v>
      </c>
      <c r="B32" s="18"/>
      <c r="C32" s="19">
        <v>0</v>
      </c>
      <c r="D32" s="19">
        <v>0</v>
      </c>
      <c r="E32" s="19">
        <f>C32-D32</f>
        <v>0</v>
      </c>
    </row>
    <row r="33" spans="1:5" s="2" customFormat="1" ht="3.75" customHeight="1" x14ac:dyDescent="0.25">
      <c r="A33" s="13"/>
      <c r="B33" s="24"/>
      <c r="C33" s="24"/>
      <c r="D33" s="24"/>
      <c r="E33" s="24"/>
    </row>
    <row r="34" spans="1:5" s="2" customFormat="1" ht="45" x14ac:dyDescent="0.2">
      <c r="A34" s="31" t="s">
        <v>22</v>
      </c>
      <c r="B34" s="30" t="s">
        <v>13</v>
      </c>
      <c r="C34" s="30" t="s">
        <v>8</v>
      </c>
      <c r="D34" s="30" t="s">
        <v>15</v>
      </c>
      <c r="E34" s="30" t="s">
        <v>16</v>
      </c>
    </row>
    <row r="35" spans="1:5" s="2" customFormat="1" ht="28.5" x14ac:dyDescent="0.25">
      <c r="A35" s="38" t="s">
        <v>26</v>
      </c>
      <c r="B35" s="18">
        <v>98936</v>
      </c>
      <c r="C35" s="19">
        <v>400000</v>
      </c>
      <c r="D35" s="19">
        <v>29806.41</v>
      </c>
      <c r="E35" s="19">
        <f>C35-D35</f>
        <v>370193.59</v>
      </c>
    </row>
    <row r="36" spans="1:5" s="2" customFormat="1" x14ac:dyDescent="0.2">
      <c r="A36" s="36"/>
    </row>
    <row r="37" spans="1:5" s="2" customFormat="1" x14ac:dyDescent="0.2">
      <c r="A37" s="37"/>
    </row>
    <row r="38" spans="1:5" s="2" customFormat="1" x14ac:dyDescent="0.2"/>
    <row r="39" spans="1:5" s="2" customFormat="1" x14ac:dyDescent="0.2"/>
    <row r="40" spans="1:5" s="2" customFormat="1" x14ac:dyDescent="0.2"/>
    <row r="41" spans="1:5" s="2" customFormat="1" x14ac:dyDescent="0.2"/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</sheetData>
  <mergeCells count="16">
    <mergeCell ref="A25:B25"/>
    <mergeCell ref="A26:B26"/>
    <mergeCell ref="A27:B27"/>
    <mergeCell ref="A21:B21"/>
    <mergeCell ref="A22:B22"/>
    <mergeCell ref="A23:B23"/>
    <mergeCell ref="A24:B24"/>
    <mergeCell ref="A17:B17"/>
    <mergeCell ref="A18:B18"/>
    <mergeCell ref="A12:B12"/>
    <mergeCell ref="A13:B13"/>
    <mergeCell ref="A14:B14"/>
    <mergeCell ref="A19:B19"/>
    <mergeCell ref="A20:B20"/>
    <mergeCell ref="A15:B15"/>
    <mergeCell ref="A16:B16"/>
  </mergeCells>
  <phoneticPr fontId="1" type="noConversion"/>
  <pageMargins left="0.5" right="0.5" top="0.5" bottom="0.5" header="0.25" footer="0"/>
  <pageSetup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2019-05-06T17:56:54Z</dcterms:modified>
</cp:coreProperties>
</file>