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8800" windowHeight="11700"/>
  </bookViews>
  <sheets>
    <sheet name="Project Budget" sheetId="1" r:id="rId1"/>
  </sheets>
  <definedNames>
    <definedName name="_xlnm.Print_Area" localSheetId="0">'Project Budget'!$A$1:$E$48</definedName>
  </definedNames>
  <calcPr calcId="162913"/>
</workbook>
</file>

<file path=xl/calcChain.xml><?xml version="1.0" encoding="utf-8"?>
<calcChain xmlns="http://schemas.openxmlformats.org/spreadsheetml/2006/main">
  <c r="C42" i="1" l="1"/>
  <c r="C32" i="1"/>
  <c r="C16" i="1"/>
  <c r="C17" i="1"/>
  <c r="C15" i="1"/>
  <c r="E32" i="1"/>
  <c r="C14" i="1"/>
  <c r="C28" i="1"/>
  <c r="C29" i="1"/>
  <c r="C23" i="1"/>
  <c r="C22" i="1"/>
  <c r="C30" i="1"/>
  <c r="E48" i="1"/>
  <c r="E40" i="1"/>
  <c r="E37" i="1"/>
  <c r="D33" i="1"/>
  <c r="E30" i="1"/>
  <c r="E26" i="1"/>
  <c r="E19" i="1"/>
  <c r="E13" i="1"/>
  <c r="E33" i="1" l="1"/>
  <c r="C33" i="1"/>
</calcChain>
</file>

<file path=xl/sharedStrings.xml><?xml version="1.0" encoding="utf-8"?>
<sst xmlns="http://schemas.openxmlformats.org/spreadsheetml/2006/main" count="58" uniqueCount="55">
  <si>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</si>
  <si>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</si>
  <si>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</si>
  <si>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</si>
  <si>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</si>
  <si>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</si>
  <si>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</si>
  <si>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</si>
  <si>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</si>
  <si>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Budget</t>
  </si>
  <si>
    <t xml:space="preserve">
Balance</t>
  </si>
  <si>
    <t>Capital Expenditures Over $5,000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</si>
  <si>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</si>
  <si>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</si>
  <si>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</si>
  <si>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</si>
  <si>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</si>
  <si>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</si>
  <si>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 xml:space="preserve">State: 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</si>
  <si>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</si>
  <si>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</si>
  <si>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</si>
  <si>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</si>
  <si>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</si>
  <si>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 Charlotte Roy</t>
  </si>
  <si>
    <r>
      <t xml:space="preserve">Project Title: </t>
    </r>
    <r>
      <rPr>
        <sz val="11"/>
        <rFont val="Calibri"/>
        <family val="2"/>
        <scheme val="minor"/>
      </rPr>
      <t xml:space="preserve"> Impacts of Conservation Grazing on Greater Prairie-chickens</t>
    </r>
  </si>
  <si>
    <t>Organization: Minnesota Department of Natural Resources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</si>
  <si>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 years of funding with report completion in the 4th year</t>
    </r>
  </si>
  <si>
    <t>TBD</t>
  </si>
  <si>
    <t xml:space="preserve">Non-State: </t>
  </si>
  <si>
    <t>DNR supplies, computers, software, GPS($5,000)</t>
  </si>
  <si>
    <t>This project has not received any prior funding.</t>
  </si>
  <si>
    <t>DNR Wildlife Research is recommending support of initial data collection for the project for consideration in the upcoming FY20 Budget Setting Meeting</t>
  </si>
  <si>
    <t>Fleet 20 mos. of truck use @$1400/mo./truck (3 trucks for 4 mos. and 1 truck for 8 mos.) with additional mileage included as per Commissioner's policy</t>
  </si>
  <si>
    <t>The Nature Conservancy and MNDNR will provide permanent fencing at sites to be used in this study</t>
  </si>
  <si>
    <t>Thermal sensor ($22,000) and maintenance ($6,000) to find nests using thermal infrared</t>
  </si>
  <si>
    <t>Solar-powered GPS satellite transmitters (50 collars @$3,950 each)</t>
  </si>
  <si>
    <t>54% unrecovered indirect costs at UM</t>
  </si>
  <si>
    <t>1 graduate student (2.5 years@$46,000/yr, with 54% salary, 46% health and tuition )</t>
  </si>
  <si>
    <t>Lodging for graduate student and 5 technicians for 4 mos. @ $2000/mo. and for 3 people for 8 mos. @ $1000/mo. at a field site in northwestern MN (Clay, Polk, Norman, Otter Tail, Wilkin, Becker, Mahnomen counties) as per Commissioner's policy</t>
  </si>
  <si>
    <t>12 cow collars (1 per site for 12 sites @$1500 each)</t>
  </si>
  <si>
    <t>Project Budget: $560,044</t>
  </si>
  <si>
    <t>DNR Direct and Necessary: People support ($0), Safety support ($0), Financial support ($3,453), Communication support ($1,251), IT Support ($0), and Planning Support ($1,059)</t>
  </si>
  <si>
    <t>Legal Citation: NA</t>
  </si>
  <si>
    <t>1 seasonal technician for 5 mos. (0.42 FTE) in 2 years @$2682/mo. (87% salary, 13% fringe) in 2021 and 2022 (trap, track, nest and brood monitoring, veg measurements)</t>
  </si>
  <si>
    <t>4 seasonal technicians for 2 mos. (0.16 FTE) in 2 years @$2682/mo. (87% salary, 13% fringe)with 13% fringe in 2021 and 2022 (trap, track hens)</t>
  </si>
  <si>
    <t>2 seasonal technicians for 2 mos. (0.16 FTE) in 1 year @$2682/mo. (87% salary, 13% fringe) in 2020 (brood monitoring, veg measurements)</t>
  </si>
  <si>
    <t>VHF (non-GPS) transmitters (100 @$200 each) to increase sample size of marked hens to 100 in 2021 and 2022 so that brood numbers are sufficient after accounting for failed nests</t>
  </si>
  <si>
    <t>36 trail cameras @$200/camera (MNDNR)</t>
  </si>
  <si>
    <t>Each institution will provide 10% T/E + fringe for the 3 year duration of the project. Charlotte Roy (MNDNR: $30,000), Joe Knight (UM: $36,900)</t>
  </si>
  <si>
    <t>UM computers and software at RSGAL</t>
  </si>
  <si>
    <t>Contract with Remote Sensing and Geospatial Analysis Lab (RSGAL) for thermal infrared image acquisition and processing to find nests (25% effort*2 years)- single source contract due to unique capabilities of RSGAL</t>
  </si>
  <si>
    <t>Travel for RSGAL drone pilot to study sites to acquire thermal infrared imagery ($1,800 for lodging, $4,640 for mileage) as per UMN policy</t>
  </si>
  <si>
    <t>Contract with ARGOS for  acquisition of data from transmitters- single source contract ($3,000 per year for 2.6 years)</t>
  </si>
  <si>
    <t>Today's Date:  4/12/19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</si>
</sst>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6" fontId="3" fillId="0" borderId="3" xfId="0" applyNumberFormat="1" applyFont="1" applyBorder="1"/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743328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93"/>
  <sheetViews>
    <sheetView tabSelected="1" view="pageBreakPreview" topLeftCell="A8" zoomScaleNormal="100" zoomScaleSheetLayoutView="100" zoomScalePageLayoutView="70" workbookViewId="0">
      <selection activeCell="C8" sqref="C1:E1048576"/>
    </sheetView>
  </sheetViews>
  <sheetFormatPr defaultColWidth="7.85546875" defaultRowHeight="15" x14ac:dyDescent="0.2"/>
  <cols>
    <col min="1" max="1" width="75.42578125" style="1" customWidth="1"/>
    <col min="2" max="2" width="12.42578125" style="10" customWidth="1"/>
    <col min="3" max="3" width="11.85546875" style="11" customWidth="1"/>
    <col min="4" max="5" width="11.85546875" style="1" customWidth="1"/>
    <col min="6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23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20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43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24</v>
      </c>
      <c r="B5" s="6"/>
      <c r="C5" s="6"/>
    </row>
    <row r="6" spans="1:19" s="5" customFormat="1" ht="16.149999999999999" customHeight="1" x14ac:dyDescent="0.2">
      <c r="A6" s="5" t="s">
        <v>25</v>
      </c>
      <c r="B6" s="6"/>
      <c r="C6" s="6"/>
    </row>
    <row r="7" spans="1:19" s="5" customFormat="1" ht="16.149999999999999" customHeight="1" x14ac:dyDescent="0.2">
      <c r="A7" s="5" t="s">
        <v>26</v>
      </c>
      <c r="B7" s="6"/>
      <c r="C7" s="6"/>
    </row>
    <row r="8" spans="1:19" s="5" customFormat="1" ht="16.149999999999999" customHeight="1" x14ac:dyDescent="0.2">
      <c r="A8" s="9" t="s">
        <v>41</v>
      </c>
      <c r="B8" s="6"/>
      <c r="C8" s="6"/>
    </row>
    <row r="9" spans="1:19" s="3" customFormat="1" ht="16.149999999999999" customHeight="1" x14ac:dyDescent="0.2">
      <c r="A9" s="5" t="s">
        <v>27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54</v>
      </c>
      <c r="B10" s="6"/>
      <c r="C10" s="6"/>
      <c r="D10" s="22"/>
      <c r="E10" s="22"/>
    </row>
    <row r="11" spans="1:19" ht="33.6" customHeight="1" thickBot="1" x14ac:dyDescent="0.3">
      <c r="A11" s="26" t="s">
        <v>3</v>
      </c>
      <c r="B11" s="27"/>
      <c r="C11" s="25" t="s">
        <v>9</v>
      </c>
      <c r="D11" s="24" t="s">
        <v>2</v>
      </c>
      <c r="E11" s="25" t="s">
        <v>10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1" t="s">
        <v>1</v>
      </c>
      <c r="B12" s="42"/>
      <c r="C12" s="21"/>
      <c r="D12" s="33"/>
      <c r="E12" s="34"/>
      <c r="F12" s="7"/>
      <c r="G12" s="7"/>
      <c r="H12" s="7"/>
      <c r="I12" s="7"/>
      <c r="J12" s="7"/>
      <c r="K12" s="7"/>
      <c r="L12" s="7"/>
    </row>
    <row r="13" spans="1:19" ht="18" customHeight="1" x14ac:dyDescent="0.2">
      <c r="A13" s="43" t="s">
        <v>4</v>
      </c>
      <c r="B13" s="44"/>
      <c r="C13" s="13">
        <v>0</v>
      </c>
      <c r="D13" s="31">
        <v>0</v>
      </c>
      <c r="E13" s="31">
        <f>C13-D13</f>
        <v>0</v>
      </c>
      <c r="F13" s="8"/>
      <c r="G13" s="8"/>
      <c r="H13" s="8"/>
      <c r="I13" s="8"/>
      <c r="J13" s="8"/>
      <c r="K13" s="8"/>
      <c r="L13" s="8"/>
      <c r="M13" s="2"/>
    </row>
    <row r="14" spans="1:19" ht="18" customHeight="1" x14ac:dyDescent="0.2">
      <c r="A14" s="35" t="s">
        <v>38</v>
      </c>
      <c r="B14" s="36"/>
      <c r="C14" s="13">
        <f>46000*2.5</f>
        <v>115000</v>
      </c>
      <c r="D14" s="31"/>
      <c r="E14" s="31"/>
      <c r="F14" s="2"/>
      <c r="G14" s="2"/>
      <c r="H14" s="2"/>
      <c r="I14" s="2"/>
      <c r="J14" s="2"/>
      <c r="K14" s="2"/>
      <c r="L14" s="2"/>
      <c r="M14" s="2"/>
    </row>
    <row r="15" spans="1:19" ht="29.25" customHeight="1" x14ac:dyDescent="0.2">
      <c r="A15" s="45" t="s">
        <v>44</v>
      </c>
      <c r="B15" s="46"/>
      <c r="C15" s="32">
        <f>1*5*2*2682</f>
        <v>26820</v>
      </c>
      <c r="D15" s="32"/>
      <c r="E15" s="32"/>
      <c r="F15" s="8"/>
      <c r="G15" s="8"/>
      <c r="H15" s="8"/>
      <c r="I15" s="8"/>
      <c r="J15" s="8"/>
      <c r="K15" s="8"/>
      <c r="L15" s="8"/>
      <c r="M15" s="2"/>
    </row>
    <row r="16" spans="1:19" ht="30" x14ac:dyDescent="0.2">
      <c r="A16" s="35" t="s">
        <v>46</v>
      </c>
      <c r="B16" s="36"/>
      <c r="C16" s="32">
        <f>1*2682*2*2</f>
        <v>10728</v>
      </c>
      <c r="D16" s="32"/>
      <c r="E16" s="32"/>
      <c r="F16" s="8"/>
      <c r="G16" s="8"/>
      <c r="H16" s="8"/>
      <c r="I16" s="8"/>
      <c r="J16" s="8"/>
      <c r="K16" s="8"/>
      <c r="L16" s="8"/>
      <c r="M16" s="2"/>
    </row>
    <row r="17" spans="1:13" ht="30" x14ac:dyDescent="0.2">
      <c r="A17" s="35" t="s">
        <v>45</v>
      </c>
      <c r="B17" s="36"/>
      <c r="C17" s="32">
        <f>4*2682*2*2</f>
        <v>42912</v>
      </c>
      <c r="D17" s="32"/>
      <c r="E17" s="32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43" t="s">
        <v>5</v>
      </c>
      <c r="B18" s="44"/>
      <c r="C18" s="13"/>
      <c r="D18" s="13"/>
      <c r="E18" s="13"/>
      <c r="F18" s="8"/>
      <c r="G18" s="8"/>
      <c r="H18" s="8"/>
      <c r="I18" s="8"/>
      <c r="J18" s="8"/>
      <c r="K18" s="8"/>
      <c r="L18" s="8"/>
      <c r="M18" s="2"/>
    </row>
    <row r="19" spans="1:13" ht="49.5" customHeight="1" x14ac:dyDescent="0.2">
      <c r="A19" s="45" t="s">
        <v>51</v>
      </c>
      <c r="B19" s="46"/>
      <c r="C19" s="13">
        <v>36850</v>
      </c>
      <c r="D19" s="13">
        <v>0</v>
      </c>
      <c r="E19" s="13">
        <f t="shared" ref="E19" si="0">C19-D19</f>
        <v>36850</v>
      </c>
      <c r="F19" s="8"/>
      <c r="G19" s="8"/>
      <c r="H19" s="8"/>
      <c r="I19" s="8"/>
      <c r="J19" s="8"/>
      <c r="K19" s="8"/>
      <c r="L19" s="8"/>
      <c r="M19" s="2"/>
    </row>
    <row r="20" spans="1:13" ht="33" customHeight="1" x14ac:dyDescent="0.2">
      <c r="A20" s="35" t="s">
        <v>53</v>
      </c>
      <c r="B20" s="36"/>
      <c r="C20" s="13">
        <v>7800</v>
      </c>
      <c r="D20" s="13"/>
      <c r="E20" s="13"/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3" t="s">
        <v>6</v>
      </c>
      <c r="B21" s="44"/>
      <c r="C21" s="13"/>
      <c r="D21" s="13"/>
      <c r="E21" s="13"/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35" t="s">
        <v>36</v>
      </c>
      <c r="B22" s="36"/>
      <c r="C22" s="13">
        <f>50*3950</f>
        <v>197500</v>
      </c>
      <c r="D22" s="13"/>
      <c r="E22" s="13"/>
      <c r="F22" s="2"/>
      <c r="G22" s="2"/>
      <c r="H22" s="2"/>
      <c r="I22" s="2"/>
      <c r="J22" s="2"/>
      <c r="K22" s="2"/>
      <c r="L22" s="2"/>
      <c r="M22" s="2"/>
    </row>
    <row r="23" spans="1:13" ht="45" x14ac:dyDescent="0.2">
      <c r="A23" s="35" t="s">
        <v>47</v>
      </c>
      <c r="B23" s="36"/>
      <c r="C23" s="13">
        <f>100*200</f>
        <v>20000</v>
      </c>
      <c r="D23" s="13"/>
      <c r="E23" s="13"/>
      <c r="F23" s="2"/>
      <c r="G23" s="2"/>
      <c r="H23" s="2"/>
      <c r="I23" s="2"/>
      <c r="J23" s="2"/>
      <c r="K23" s="2"/>
      <c r="L23" s="2"/>
      <c r="M23" s="2"/>
    </row>
    <row r="24" spans="1:13" x14ac:dyDescent="0.2">
      <c r="A24" s="39" t="s">
        <v>40</v>
      </c>
      <c r="B24" s="40"/>
      <c r="C24" s="13">
        <v>18000</v>
      </c>
      <c r="D24" s="13"/>
      <c r="E24" s="13"/>
      <c r="F24" s="2"/>
      <c r="G24" s="2"/>
      <c r="H24" s="2"/>
      <c r="I24" s="2"/>
      <c r="J24" s="2"/>
      <c r="K24" s="2"/>
      <c r="L24" s="2"/>
      <c r="M24" s="2"/>
    </row>
    <row r="25" spans="1:13" x14ac:dyDescent="0.2">
      <c r="A25" s="43" t="s">
        <v>11</v>
      </c>
      <c r="B25" s="44"/>
      <c r="C25" s="13"/>
      <c r="D25" s="13"/>
      <c r="E25" s="13"/>
      <c r="F25" s="2"/>
      <c r="G25" s="2"/>
      <c r="H25" s="2"/>
      <c r="I25" s="2"/>
      <c r="J25" s="2"/>
      <c r="K25" s="2"/>
      <c r="L25" s="2"/>
      <c r="M25" s="2"/>
    </row>
    <row r="26" spans="1:13" ht="20.25" customHeight="1" x14ac:dyDescent="0.2">
      <c r="A26" s="45" t="s">
        <v>35</v>
      </c>
      <c r="B26" s="46"/>
      <c r="C26" s="13">
        <v>28000</v>
      </c>
      <c r="D26" s="13">
        <v>0</v>
      </c>
      <c r="E26" s="13">
        <f t="shared" ref="E26" si="1">C26-D26</f>
        <v>28000</v>
      </c>
      <c r="F26" s="8"/>
      <c r="G26" s="8"/>
      <c r="H26" s="8"/>
      <c r="I26" s="8"/>
      <c r="J26" s="8"/>
      <c r="K26" s="8"/>
      <c r="L26" s="8"/>
      <c r="M26" s="2"/>
    </row>
    <row r="27" spans="1:13" x14ac:dyDescent="0.2">
      <c r="A27" s="43" t="s">
        <v>7</v>
      </c>
      <c r="B27" s="44"/>
      <c r="C27" s="13"/>
      <c r="D27" s="13"/>
      <c r="E27" s="13"/>
    </row>
    <row r="28" spans="1:13" ht="30" x14ac:dyDescent="0.2">
      <c r="A28" s="35" t="s">
        <v>33</v>
      </c>
      <c r="B28" s="36"/>
      <c r="C28" s="14">
        <f>20*1400</f>
        <v>28000</v>
      </c>
      <c r="D28" s="13"/>
      <c r="E28" s="13"/>
      <c r="F28" s="7"/>
      <c r="G28" s="7"/>
      <c r="H28" s="7"/>
      <c r="I28" s="7"/>
      <c r="J28" s="7"/>
      <c r="K28" s="7"/>
      <c r="L28" s="7"/>
      <c r="M28" s="7"/>
    </row>
    <row r="29" spans="1:13" ht="60" x14ac:dyDescent="0.2">
      <c r="A29" s="35" t="s">
        <v>39</v>
      </c>
      <c r="B29" s="36"/>
      <c r="C29" s="14">
        <f>4*2000+8*1000</f>
        <v>16000</v>
      </c>
      <c r="D29" s="13"/>
      <c r="E29" s="13"/>
    </row>
    <row r="30" spans="1:13" ht="30" customHeight="1" x14ac:dyDescent="0.2">
      <c r="A30" s="45" t="s">
        <v>52</v>
      </c>
      <c r="B30" s="46"/>
      <c r="C30" s="14">
        <f>1800+4640</f>
        <v>6440</v>
      </c>
      <c r="D30" s="13">
        <v>0</v>
      </c>
      <c r="E30" s="13">
        <f t="shared" ref="E30" si="2">C30-D30</f>
        <v>6440</v>
      </c>
    </row>
    <row r="31" spans="1:13" x14ac:dyDescent="0.2">
      <c r="A31" s="43" t="s">
        <v>12</v>
      </c>
      <c r="B31" s="44"/>
      <c r="C31" s="14"/>
      <c r="D31" s="13"/>
      <c r="E31" s="13"/>
    </row>
    <row r="32" spans="1:13" ht="34.5" customHeight="1" thickBot="1" x14ac:dyDescent="0.25">
      <c r="A32" s="47" t="s">
        <v>42</v>
      </c>
      <c r="B32" s="48"/>
      <c r="C32" s="51">
        <f>5994</f>
        <v>5994</v>
      </c>
      <c r="D32" s="15">
        <v>0</v>
      </c>
      <c r="E32" s="15">
        <f>D32</f>
        <v>0</v>
      </c>
    </row>
    <row r="33" spans="1:5" s="2" customFormat="1" ht="15.75" customHeight="1" thickTop="1" x14ac:dyDescent="0.2">
      <c r="A33" s="49" t="s">
        <v>0</v>
      </c>
      <c r="B33" s="50"/>
      <c r="C33" s="16">
        <f>SUM(C13:C32)</f>
        <v>560044</v>
      </c>
      <c r="D33" s="16">
        <f>SUM(D13:D32)</f>
        <v>0</v>
      </c>
      <c r="E33" s="16">
        <f>SUM(E13:E32)</f>
        <v>71290</v>
      </c>
    </row>
    <row r="34" spans="1:5" s="2" customFormat="1" x14ac:dyDescent="0.2">
      <c r="B34" s="20"/>
      <c r="D34" s="20"/>
      <c r="E34" s="20"/>
    </row>
    <row r="35" spans="1:5" s="2" customFormat="1" ht="30" x14ac:dyDescent="0.2">
      <c r="A35" s="28" t="s">
        <v>21</v>
      </c>
      <c r="B35" s="29" t="s">
        <v>13</v>
      </c>
      <c r="C35" s="29" t="s">
        <v>15</v>
      </c>
      <c r="D35" s="29" t="s">
        <v>16</v>
      </c>
      <c r="E35" s="29" t="s">
        <v>17</v>
      </c>
    </row>
    <row r="36" spans="1:5" s="2" customFormat="1" x14ac:dyDescent="0.2">
      <c r="A36" s="28" t="s">
        <v>29</v>
      </c>
      <c r="B36" s="29"/>
      <c r="C36" s="29"/>
      <c r="D36" s="29"/>
      <c r="E36" s="29"/>
    </row>
    <row r="37" spans="1:5" s="2" customFormat="1" ht="30" x14ac:dyDescent="0.25">
      <c r="A37" s="37" t="s">
        <v>34</v>
      </c>
      <c r="B37" s="17"/>
      <c r="C37" s="18" t="s">
        <v>28</v>
      </c>
      <c r="D37" s="18">
        <v>0</v>
      </c>
      <c r="E37" s="18" t="e">
        <f>C37-D37</f>
        <v>#VALUE!</v>
      </c>
    </row>
    <row r="38" spans="1:5" s="2" customFormat="1" x14ac:dyDescent="0.25">
      <c r="A38" s="19" t="s">
        <v>18</v>
      </c>
      <c r="B38" s="17"/>
      <c r="C38" s="18"/>
      <c r="D38" s="18"/>
      <c r="E38" s="18"/>
    </row>
    <row r="39" spans="1:5" s="2" customFormat="1" ht="30" x14ac:dyDescent="0.25">
      <c r="A39" s="37" t="s">
        <v>32</v>
      </c>
      <c r="B39" s="17"/>
      <c r="C39" s="18">
        <v>81548</v>
      </c>
      <c r="D39" s="18"/>
      <c r="E39" s="18"/>
    </row>
    <row r="40" spans="1:5" s="2" customFormat="1" x14ac:dyDescent="0.25">
      <c r="A40" s="19" t="s">
        <v>19</v>
      </c>
      <c r="B40" s="17"/>
      <c r="C40" s="18">
        <v>0</v>
      </c>
      <c r="D40" s="18">
        <v>0</v>
      </c>
      <c r="E40" s="18">
        <f t="shared" ref="E40" si="3">C40-D40</f>
        <v>0</v>
      </c>
    </row>
    <row r="41" spans="1:5" s="2" customFormat="1" ht="28.5" customHeight="1" x14ac:dyDescent="0.25">
      <c r="A41" s="37" t="s">
        <v>49</v>
      </c>
      <c r="B41" s="17"/>
      <c r="C41" s="18">
        <v>66900</v>
      </c>
      <c r="D41" s="18"/>
      <c r="E41" s="18"/>
    </row>
    <row r="42" spans="1:5" s="2" customFormat="1" x14ac:dyDescent="0.25">
      <c r="A42" s="23" t="s">
        <v>48</v>
      </c>
      <c r="B42" s="17"/>
      <c r="C42" s="18">
        <f>36*200</f>
        <v>7200</v>
      </c>
      <c r="D42" s="18"/>
      <c r="E42" s="18"/>
    </row>
    <row r="43" spans="1:5" s="2" customFormat="1" x14ac:dyDescent="0.25">
      <c r="A43" s="37" t="s">
        <v>37</v>
      </c>
      <c r="B43" s="17"/>
      <c r="C43" s="18">
        <v>144045</v>
      </c>
      <c r="D43" s="18"/>
      <c r="E43" s="18"/>
    </row>
    <row r="44" spans="1:5" s="2" customFormat="1" x14ac:dyDescent="0.25">
      <c r="A44" s="23" t="s">
        <v>50</v>
      </c>
      <c r="B44" s="17"/>
      <c r="C44" s="18">
        <v>32000</v>
      </c>
      <c r="D44" s="18"/>
      <c r="E44" s="18"/>
    </row>
    <row r="45" spans="1:5" s="2" customFormat="1" x14ac:dyDescent="0.25">
      <c r="A45" s="23" t="s">
        <v>30</v>
      </c>
      <c r="B45" s="17"/>
      <c r="C45" s="18">
        <v>5000</v>
      </c>
      <c r="D45" s="18"/>
      <c r="E45" s="18"/>
    </row>
    <row r="46" spans="1:5" s="2" customFormat="1" ht="7.5" customHeight="1" x14ac:dyDescent="0.25">
      <c r="A46" s="20"/>
      <c r="B46" s="23"/>
      <c r="C46" s="38"/>
      <c r="D46" s="23"/>
      <c r="E46" s="23"/>
    </row>
    <row r="47" spans="1:5" s="2" customFormat="1" ht="45" x14ac:dyDescent="0.2">
      <c r="A47" s="30" t="s">
        <v>22</v>
      </c>
      <c r="B47" s="29" t="s">
        <v>14</v>
      </c>
      <c r="C47" s="29" t="s">
        <v>9</v>
      </c>
      <c r="D47" s="29" t="s">
        <v>16</v>
      </c>
      <c r="E47" s="29" t="s">
        <v>17</v>
      </c>
    </row>
    <row r="48" spans="1:5" s="2" customFormat="1" x14ac:dyDescent="0.25">
      <c r="A48" s="19" t="s">
        <v>31</v>
      </c>
      <c r="B48" s="17"/>
      <c r="C48" s="18">
        <v>0</v>
      </c>
      <c r="D48" s="18">
        <v>0</v>
      </c>
      <c r="E48" s="18">
        <f t="shared" ref="E48" si="4">C48-D48</f>
        <v>0</v>
      </c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pans="1:5" s="2" customFormat="1" x14ac:dyDescent="0.2"/>
    <row r="690" spans="1:5" s="2" customFormat="1" x14ac:dyDescent="0.2"/>
    <row r="691" spans="1:5" s="2" customFormat="1" x14ac:dyDescent="0.2"/>
    <row r="692" spans="1:5" s="2" customFormat="1" x14ac:dyDescent="0.2"/>
    <row r="693" spans="1:5" s="2" customFormat="1" x14ac:dyDescent="0.2">
      <c r="A693" s="1"/>
      <c r="B693" s="10"/>
      <c r="C693" s="11"/>
      <c r="D693" s="1"/>
      <c r="E693" s="1"/>
    </row>
  </sheetData>
  <mergeCells count="13">
    <mergeCell ref="A31:B31"/>
    <mergeCell ref="A32:B32"/>
    <mergeCell ref="A33:B33"/>
    <mergeCell ref="A27:B27"/>
    <mergeCell ref="A30:B30"/>
    <mergeCell ref="A12:B12"/>
    <mergeCell ref="A13:B13"/>
    <mergeCell ref="A15:B15"/>
    <mergeCell ref="A25:B25"/>
    <mergeCell ref="A18:B18"/>
    <mergeCell ref="A19:B19"/>
    <mergeCell ref="A21:B21"/>
    <mergeCell ref="A26:B26"/>
  </mergeCells>
  <phoneticPr fontId="1" type="noConversion"/>
  <pageMargins left="0.5" right="0.25" top="0.5" bottom="0.5" header="0.25" footer="0"/>
  <pageSetup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2019-05-06T18:08:20Z</cp:lastPrinted>
  <dcterms:created xsi:type="dcterms:W3CDTF">2001-02-08T10:40:59Z</dcterms:created>
  <dcterms:modified xsi:type="dcterms:W3CDTF">2019-05-06T18:09:16Z</dcterms:modified>
</cp:coreProperties>
</file>