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Lessard Council\FY 2020 ML 2019\Allocation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6" i="1" l="1"/>
  <c r="X52" i="1" l="1"/>
  <c r="Q52" i="1" l="1"/>
  <c r="P52" i="1"/>
  <c r="O52" i="1"/>
  <c r="N52" i="1"/>
  <c r="M52" i="1"/>
  <c r="L52" i="1"/>
  <c r="K52" i="1"/>
  <c r="J52" i="1"/>
  <c r="I52" i="1"/>
  <c r="H52" i="1"/>
  <c r="G52" i="1"/>
  <c r="F52" i="1"/>
  <c r="T51" i="1"/>
  <c r="V51" i="1" s="1"/>
  <c r="W51" i="1" s="1"/>
  <c r="X51" i="1" s="1"/>
  <c r="Y51" i="1" s="1"/>
  <c r="T50" i="1"/>
  <c r="V50" i="1" s="1"/>
  <c r="W50" i="1" s="1"/>
  <c r="X50" i="1" s="1"/>
  <c r="Y50" i="1" s="1"/>
  <c r="T49" i="1"/>
  <c r="V49" i="1" s="1"/>
  <c r="W49" i="1" s="1"/>
  <c r="X49" i="1" s="1"/>
  <c r="Y49" i="1" s="1"/>
  <c r="T48" i="1"/>
  <c r="V48" i="1" s="1"/>
  <c r="W48" i="1" s="1"/>
  <c r="X48" i="1" s="1"/>
  <c r="Y48" i="1" s="1"/>
  <c r="T45" i="1"/>
  <c r="V45" i="1" s="1"/>
  <c r="W45" i="1" s="1"/>
  <c r="S45" i="1"/>
  <c r="T44" i="1"/>
  <c r="V44" i="1" s="1"/>
  <c r="W44" i="1" s="1"/>
  <c r="S44" i="1"/>
  <c r="T43" i="1"/>
  <c r="V43" i="1" s="1"/>
  <c r="W43" i="1" s="1"/>
  <c r="S43" i="1"/>
  <c r="T42" i="1"/>
  <c r="V42" i="1" s="1"/>
  <c r="W42" i="1" s="1"/>
  <c r="S42" i="1"/>
  <c r="T41" i="1"/>
  <c r="V41" i="1" s="1"/>
  <c r="W41" i="1" s="1"/>
  <c r="S41" i="1"/>
  <c r="T40" i="1"/>
  <c r="V40" i="1" s="1"/>
  <c r="W40" i="1" s="1"/>
  <c r="S40" i="1"/>
  <c r="T39" i="1"/>
  <c r="V39" i="1" s="1"/>
  <c r="W39" i="1" s="1"/>
  <c r="S39" i="1"/>
  <c r="T38" i="1"/>
  <c r="V38" i="1" s="1"/>
  <c r="W38" i="1" s="1"/>
  <c r="S38" i="1"/>
  <c r="T37" i="1"/>
  <c r="V37" i="1" s="1"/>
  <c r="W37" i="1" s="1"/>
  <c r="S37" i="1"/>
  <c r="T36" i="1"/>
  <c r="V36" i="1" s="1"/>
  <c r="W36" i="1" s="1"/>
  <c r="S36" i="1"/>
  <c r="T35" i="1"/>
  <c r="V35" i="1" s="1"/>
  <c r="W35" i="1" s="1"/>
  <c r="S35" i="1"/>
  <c r="T34" i="1"/>
  <c r="V34" i="1" s="1"/>
  <c r="W34" i="1" s="1"/>
  <c r="S34" i="1"/>
  <c r="T33" i="1"/>
  <c r="V33" i="1" s="1"/>
  <c r="W33" i="1" s="1"/>
  <c r="S33" i="1"/>
  <c r="T32" i="1"/>
  <c r="V32" i="1" s="1"/>
  <c r="W32" i="1" s="1"/>
  <c r="S32" i="1"/>
  <c r="T31" i="1"/>
  <c r="V31" i="1" s="1"/>
  <c r="W31" i="1" s="1"/>
  <c r="S31" i="1"/>
  <c r="T30" i="1"/>
  <c r="V30" i="1" s="1"/>
  <c r="W30" i="1" s="1"/>
  <c r="S30" i="1"/>
  <c r="T29" i="1"/>
  <c r="V29" i="1" s="1"/>
  <c r="W29" i="1" s="1"/>
  <c r="S29" i="1"/>
  <c r="T28" i="1"/>
  <c r="V28" i="1" s="1"/>
  <c r="W28" i="1" s="1"/>
  <c r="S28" i="1"/>
  <c r="T27" i="1"/>
  <c r="V27" i="1" s="1"/>
  <c r="W27" i="1" s="1"/>
  <c r="S27" i="1"/>
  <c r="T26" i="1"/>
  <c r="V26" i="1" s="1"/>
  <c r="W26" i="1" s="1"/>
  <c r="S26" i="1"/>
  <c r="T25" i="1"/>
  <c r="V25" i="1" s="1"/>
  <c r="W25" i="1" s="1"/>
  <c r="S25" i="1"/>
  <c r="T24" i="1"/>
  <c r="V24" i="1" s="1"/>
  <c r="W24" i="1" s="1"/>
  <c r="S24" i="1"/>
  <c r="T23" i="1"/>
  <c r="V23" i="1" s="1"/>
  <c r="W23" i="1" s="1"/>
  <c r="S23" i="1"/>
  <c r="T22" i="1"/>
  <c r="V22" i="1" s="1"/>
  <c r="W22" i="1" s="1"/>
  <c r="S22" i="1"/>
  <c r="T21" i="1"/>
  <c r="V21" i="1" s="1"/>
  <c r="W21" i="1" s="1"/>
  <c r="S21" i="1"/>
  <c r="T20" i="1"/>
  <c r="V20" i="1" s="1"/>
  <c r="W20" i="1" s="1"/>
  <c r="S20" i="1"/>
  <c r="T19" i="1"/>
  <c r="V19" i="1" s="1"/>
  <c r="W19" i="1" s="1"/>
  <c r="S19" i="1"/>
  <c r="T18" i="1"/>
  <c r="V18" i="1" s="1"/>
  <c r="W18" i="1" s="1"/>
  <c r="S18" i="1"/>
  <c r="T17" i="1"/>
  <c r="V17" i="1" s="1"/>
  <c r="W17" i="1" s="1"/>
  <c r="S17" i="1"/>
  <c r="T16" i="1"/>
  <c r="V16" i="1" s="1"/>
  <c r="W16" i="1" s="1"/>
  <c r="S16" i="1"/>
  <c r="T15" i="1"/>
  <c r="V15" i="1" s="1"/>
  <c r="W15" i="1" s="1"/>
  <c r="S15" i="1"/>
  <c r="T14" i="1"/>
  <c r="V14" i="1" s="1"/>
  <c r="W14" i="1" s="1"/>
  <c r="S14" i="1"/>
  <c r="T13" i="1"/>
  <c r="V13" i="1" s="1"/>
  <c r="W13" i="1" s="1"/>
  <c r="S13" i="1"/>
  <c r="T12" i="1"/>
  <c r="V12" i="1" s="1"/>
  <c r="W12" i="1" s="1"/>
  <c r="S12" i="1"/>
  <c r="T11" i="1"/>
  <c r="V11" i="1" s="1"/>
  <c r="W11" i="1" s="1"/>
  <c r="S11" i="1"/>
  <c r="T10" i="1"/>
  <c r="V10" i="1" s="1"/>
  <c r="W10" i="1" s="1"/>
  <c r="S10" i="1"/>
  <c r="T9" i="1"/>
  <c r="V9" i="1" s="1"/>
  <c r="W9" i="1" s="1"/>
  <c r="S9" i="1"/>
  <c r="T8" i="1"/>
  <c r="V8" i="1" s="1"/>
  <c r="W8" i="1" s="1"/>
  <c r="S8" i="1"/>
  <c r="T7" i="1"/>
  <c r="V7" i="1" s="1"/>
  <c r="W7" i="1" s="1"/>
  <c r="S7" i="1"/>
  <c r="T6" i="1"/>
  <c r="V6" i="1" s="1"/>
  <c r="W6" i="1" s="1"/>
  <c r="S6" i="1"/>
  <c r="T5" i="1"/>
  <c r="V5" i="1" s="1"/>
  <c r="W5" i="1" s="1"/>
  <c r="S5" i="1"/>
  <c r="T4" i="1"/>
  <c r="V4" i="1" s="1"/>
  <c r="W4" i="1" s="1"/>
  <c r="S4" i="1"/>
  <c r="W52" i="1" l="1"/>
</calcChain>
</file>

<file path=xl/sharedStrings.xml><?xml version="1.0" encoding="utf-8"?>
<sst xmlns="http://schemas.openxmlformats.org/spreadsheetml/2006/main" count="169" uniqueCount="149">
  <si>
    <t>Project ID</t>
  </si>
  <si>
    <t>Project Title</t>
  </si>
  <si>
    <t>Organization</t>
  </si>
  <si>
    <t>Fund 
Request</t>
  </si>
  <si>
    <t>Bob Anderson</t>
  </si>
  <si>
    <t>Julie Blackburn</t>
  </si>
  <si>
    <t>Rep. Fabian</t>
  </si>
  <si>
    <t>David Hartwell</t>
  </si>
  <si>
    <t>Jane Kingston</t>
  </si>
  <si>
    <t>Sen. Lang</t>
  </si>
  <si>
    <t>Rep. Lillie</t>
  </si>
  <si>
    <t>Denny McNamara</t>
  </si>
  <si>
    <t>Ron Schara</t>
  </si>
  <si>
    <t>Jamie Swenson</t>
  </si>
  <si>
    <t>Barry Tilley</t>
  </si>
  <si>
    <t>Sen. Tomassoni</t>
  </si>
  <si>
    <t># of Members
Allocating</t>
  </si>
  <si>
    <t>Total of Member Allocations</t>
  </si>
  <si>
    <t>Division Factor</t>
  </si>
  <si>
    <t xml:space="preserve">Average Allocation </t>
  </si>
  <si>
    <t>P A 01</t>
  </si>
  <si>
    <t>DNR WMA and SNA Acquisition - Phase XI</t>
  </si>
  <si>
    <t>MN DNR</t>
  </si>
  <si>
    <t>P A 02</t>
  </si>
  <si>
    <t>Accelerating the Wildlife Management Area Program - Phase XI</t>
  </si>
  <si>
    <t>Pheasants Forever</t>
  </si>
  <si>
    <t>P A 03</t>
  </si>
  <si>
    <t>MN Prairie Recovery Project - Phase IX</t>
  </si>
  <si>
    <t>The Nature Conservancy</t>
  </si>
  <si>
    <t>P A 04</t>
  </si>
  <si>
    <t>Northern Tallgrass Prairie National Wildlife Refuge - Phase X</t>
  </si>
  <si>
    <t>P A 05</t>
  </si>
  <si>
    <t>Lower Wild Rice Corridor Habitat Restoration - Phase II</t>
  </si>
  <si>
    <t>Wild Rice Watershed District</t>
  </si>
  <si>
    <t>P A 06</t>
  </si>
  <si>
    <t>Martin County DNR WMA Acquisition - Phase III</t>
  </si>
  <si>
    <t>Fox Lake Conservation Leagu</t>
  </si>
  <si>
    <t>P A 07</t>
  </si>
  <si>
    <t>RIM Grasslands Reserve</t>
  </si>
  <si>
    <t>BWSR</t>
  </si>
  <si>
    <t>P A 08</t>
  </si>
  <si>
    <t>Prairie Chicken Habitat Partnership of the Southern Red River Valley - Phase V</t>
  </si>
  <si>
    <t>MN Prairie Chicken Society / Pheasants Forever</t>
  </si>
  <si>
    <t>P RE 01</t>
  </si>
  <si>
    <t>DNR Grassland Enhancement - Phase XI</t>
  </si>
  <si>
    <t>P RE 02</t>
  </si>
  <si>
    <t>Anoka Sand Plain Habitat Conservation - Phase VI</t>
  </si>
  <si>
    <t>Great River Greening</t>
  </si>
  <si>
    <t>P RE 03</t>
  </si>
  <si>
    <t>Fairmont Chain of Lakes Habitat Restoration - Phase I</t>
  </si>
  <si>
    <t>City of Fairmont</t>
  </si>
  <si>
    <t>F A 01</t>
  </si>
  <si>
    <t>Protecting Stategic Forestlands Near Camp Ripley</t>
  </si>
  <si>
    <t>The Conservation Fund</t>
  </si>
  <si>
    <t>F A 02</t>
  </si>
  <si>
    <t>Southeast Minnesota Protection and Restoration - Phase VII</t>
  </si>
  <si>
    <t>F A 03</t>
  </si>
  <si>
    <t>Minnesota Forests for the Future - Phase VII</t>
  </si>
  <si>
    <t>F RE 01</t>
  </si>
  <si>
    <t>Floodplain Forest Enhancement - Mississippi River - Phase III</t>
  </si>
  <si>
    <t>Audubon MN</t>
  </si>
  <si>
    <t>COI</t>
  </si>
  <si>
    <t>F RE 02</t>
  </si>
  <si>
    <t>Enhanced Public Land - Open Landscapes</t>
  </si>
  <si>
    <t>MN Sharp-Tailed Grouse Society / Pheasants Forever</t>
  </si>
  <si>
    <t>F RE 03</t>
  </si>
  <si>
    <t>Minnesota Forest Recovery Project - Phase I</t>
  </si>
  <si>
    <t>W A 01</t>
  </si>
  <si>
    <t>Accelerating the Waterfowl Production Area Program - Phase XI</t>
  </si>
  <si>
    <t>W A 02</t>
  </si>
  <si>
    <t>Shallow Lake &amp; Wetland Protection Program - Phase VIII</t>
  </si>
  <si>
    <t>Ducks Unlimited</t>
  </si>
  <si>
    <t>W A 03</t>
  </si>
  <si>
    <t>Wetland Habitat Protection and Restoration Program - Phase IV</t>
  </si>
  <si>
    <t>Minnesota Land Trust</t>
  </si>
  <si>
    <t>W A 04</t>
  </si>
  <si>
    <t>Wild Rice Shoreland Protection - Phase VI</t>
  </si>
  <si>
    <t>W RE 01</t>
  </si>
  <si>
    <t>Shallow Lakes and Wetland Enhancement - Phase XI</t>
  </si>
  <si>
    <t>W RE 03</t>
  </si>
  <si>
    <t>Restoration of Non-Native Cattail Dominated Wetlands in Border Waters</t>
  </si>
  <si>
    <t>Voyageurs National Park</t>
  </si>
  <si>
    <t>W RE 04</t>
  </si>
  <si>
    <t>Big Rice Lake Wild Rice Enhancement</t>
  </si>
  <si>
    <t>H A 01</t>
  </si>
  <si>
    <t>St. Coix Watershed Habitat Protection and Restoration - Phase I</t>
  </si>
  <si>
    <t>St. Croix River Association</t>
  </si>
  <si>
    <t>H A 02</t>
  </si>
  <si>
    <t>Metro Big Rivers - Phase IX</t>
  </si>
  <si>
    <t>MN Valley Trust</t>
  </si>
  <si>
    <t>H A 03</t>
  </si>
  <si>
    <t>Dakota County Habitat Protection/Restoration - Phase VII</t>
  </si>
  <si>
    <t>Dakota County</t>
  </si>
  <si>
    <t>H A 04</t>
  </si>
  <si>
    <t>Fisheries Habitat Protection on Strategic North Central Minnesota Lakes - Phase V</t>
  </si>
  <si>
    <t>H A 05</t>
  </si>
  <si>
    <t>Sauk River Watershed Habitat Protection and Restoration</t>
  </si>
  <si>
    <t>Sauk River Watershed District</t>
  </si>
  <si>
    <t>H RE 01</t>
  </si>
  <si>
    <t>Minnesota Trout Unlimited Colwater Fish Habitat Enhancement - Phase XI</t>
  </si>
  <si>
    <t>MN Trout Unlimited</t>
  </si>
  <si>
    <t>H RE 02</t>
  </si>
  <si>
    <t>DNR Aquatic Habitat Restoration and Enhancement</t>
  </si>
  <si>
    <t>H RE 03</t>
  </si>
  <si>
    <t>St. Louis River Restoration Initiative - Phase VI</t>
  </si>
  <si>
    <t>H RE 04</t>
  </si>
  <si>
    <t>Knife River Habitat Rehabilitation - Phase IV</t>
  </si>
  <si>
    <t>Zeitgeist &amp; Lake Superior Steelhead Association</t>
  </si>
  <si>
    <t>H RE 05</t>
  </si>
  <si>
    <t>Shell Rock River Watershed Restoration Program - Phase VIII</t>
  </si>
  <si>
    <t>Shell Rock River Watershed District</t>
  </si>
  <si>
    <t>H RE 06</t>
  </si>
  <si>
    <t>Pine River Fish Passage Project 2020</t>
  </si>
  <si>
    <t>Crow Wing SWCD</t>
  </si>
  <si>
    <t>H RE 07</t>
  </si>
  <si>
    <t>Sauk River Dam Fish Passage</t>
  </si>
  <si>
    <t>Stearns SWCD</t>
  </si>
  <si>
    <t>H RE 08</t>
  </si>
  <si>
    <t>Restoration of Norway Brook connectivity to the Pine River by removal of Norway Lake Dam and replacement with rock-arch rapids</t>
  </si>
  <si>
    <t>City of Pine River</t>
  </si>
  <si>
    <t>H RE 09</t>
  </si>
  <si>
    <t>Cedar River Habitat Restoration</t>
  </si>
  <si>
    <t>Cedar River Watershed District</t>
  </si>
  <si>
    <t>H RE 10</t>
  </si>
  <si>
    <t>Pig's Eye Lake Island Habitat Restoration and Enhancement</t>
  </si>
  <si>
    <t>Ramsey County Parks and Recreation</t>
  </si>
  <si>
    <t>H RE 11</t>
  </si>
  <si>
    <t>Protecting Acquatic Habitats Through Watercraft Cleaning Technology and Community Outreach</t>
  </si>
  <si>
    <t>Wildlife Forever</t>
  </si>
  <si>
    <t>H RE 12</t>
  </si>
  <si>
    <t>Restoring the Upper Mississippi River at Lake Pepin - Phase I</t>
  </si>
  <si>
    <t>Lake Pepin Legacy Alliance</t>
  </si>
  <si>
    <t>CPL</t>
  </si>
  <si>
    <t>Conservation Partners Legacy Grant Program: Statewide and Metro Habitat - Phase XI</t>
  </si>
  <si>
    <t>O1</t>
  </si>
  <si>
    <t>Contract Management 2019</t>
  </si>
  <si>
    <t>NA</t>
  </si>
  <si>
    <t>O2</t>
  </si>
  <si>
    <t>Restoration Evaluations</t>
  </si>
  <si>
    <t>n/a</t>
  </si>
  <si>
    <t>LCC Website</t>
  </si>
  <si>
    <t>LCC</t>
  </si>
  <si>
    <t>LSOHC Administrative Budget</t>
  </si>
  <si>
    <t>Chair's
Proposal</t>
  </si>
  <si>
    <r>
      <t xml:space="preserve">Average Allocation
</t>
    </r>
    <r>
      <rPr>
        <sz val="22"/>
        <color theme="1"/>
        <rFont val="Calibri"/>
        <family val="2"/>
        <scheme val="minor"/>
      </rPr>
      <t>(rounded 
down to nearest 1K)</t>
    </r>
  </si>
  <si>
    <t xml:space="preserve">Total: </t>
  </si>
  <si>
    <t xml:space="preserve">Non- Programmatic Budget Items </t>
  </si>
  <si>
    <t>ML 2019 / FY 2020 LSOHC Funding Recommendations - Results of Sept. 27, 2018 Council Meeting</t>
  </si>
  <si>
    <t xml:space="preserve">LSOHC Recommended Funding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</si>
</sst>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&quot;$&quot;#,##0"/>
    <numFmt numFmtId="166" formatCode="_(&quot;$&quot;* #,##0_);_(&quot;$&quot;* \(#,##0\);_(&quot;$&quot;* &quot;-&quot;??_);_(@_)"/>
    <numFmt numFmtId="167" formatCode="_([$$-409]* #,##0_);_([$$-409]* \(#,##0\);_([$$-409]* &quot;-&quot;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3" tint="0.3999755851924192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indexed="8"/>
      <name val="Calibri"/>
      <family val="2"/>
      <scheme val="minor"/>
    </font>
    <font>
      <sz val="22"/>
      <color rgb="FF000000"/>
      <name val="Calibri"/>
      <family val="2"/>
      <scheme val="minor"/>
    </font>
    <font>
      <sz val="20"/>
      <color indexed="8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i/>
      <sz val="14"/>
      <color rgb="FF000000"/>
      <name val="Calibri"/>
      <family val="2"/>
      <scheme val="minor"/>
    </font>
    <font>
      <b/>
      <i/>
      <sz val="2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  <fill>
      <patternFill patternType="solid">
        <fgColor theme="6" tint="0.799981688894314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FF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</cellStyleXfs>
  <cellXfs count="140">
    <xf numFmtId="0" fontId="0" fillId="0" borderId="0" xfId="0"/>
    <xf numFmtId="0" fontId="4" fillId="0" borderId="0" xfId="0" applyFont="1"/>
    <xf numFmtId="0" fontId="7" fillId="0" borderId="0" xfId="0" applyFont="1"/>
    <xf numFmtId="164" fontId="7" fillId="0" borderId="0" xfId="1" applyNumberFormat="1" applyFont="1"/>
    <xf numFmtId="42" fontId="6" fillId="0" borderId="0" xfId="2" applyNumberFormat="1" applyFont="1" applyFill="1" applyBorder="1" applyAlignment="1">
      <alignment wrapText="1"/>
    </xf>
    <xf numFmtId="166" fontId="10" fillId="0" borderId="2" xfId="2" applyNumberFormat="1" applyFont="1" applyBorder="1"/>
    <xf numFmtId="166" fontId="10" fillId="0" borderId="2" xfId="2" applyNumberFormat="1" applyFont="1" applyBorder="1" applyAlignment="1">
      <alignment horizontal="right"/>
    </xf>
    <xf numFmtId="166" fontId="11" fillId="7" borderId="3" xfId="2" applyNumberFormat="1" applyFont="1" applyFill="1" applyBorder="1" applyAlignment="1"/>
    <xf numFmtId="166" fontId="12" fillId="0" borderId="4" xfId="2" applyNumberFormat="1" applyFont="1" applyFill="1" applyBorder="1" applyAlignment="1">
      <alignment horizontal="left" wrapText="1"/>
    </xf>
    <xf numFmtId="42" fontId="6" fillId="0" borderId="0" xfId="0" applyNumberFormat="1" applyFont="1" applyFill="1" applyBorder="1" applyAlignment="1">
      <alignment horizontal="right" vertical="top" wrapText="1"/>
    </xf>
    <xf numFmtId="0" fontId="6" fillId="4" borderId="5" xfId="0" applyFont="1" applyFill="1" applyBorder="1" applyAlignment="1">
      <alignment horizontal="center"/>
    </xf>
    <xf numFmtId="42" fontId="6" fillId="0" borderId="5" xfId="0" applyNumberFormat="1" applyFont="1" applyBorder="1" applyAlignment="1">
      <alignment horizontal="center" wrapText="1"/>
    </xf>
    <xf numFmtId="1" fontId="6" fillId="0" borderId="5" xfId="2" applyNumberFormat="1" applyFont="1" applyFill="1" applyBorder="1" applyAlignment="1">
      <alignment horizontal="center" wrapText="1"/>
    </xf>
    <xf numFmtId="167" fontId="6" fillId="5" borderId="5" xfId="1" applyNumberFormat="1" applyFont="1" applyFill="1" applyBorder="1" applyAlignment="1">
      <alignment horizontal="center"/>
    </xf>
    <xf numFmtId="167" fontId="6" fillId="5" borderId="5" xfId="0" applyNumberFormat="1" applyFont="1" applyFill="1" applyBorder="1" applyAlignment="1">
      <alignment horizontal="center"/>
    </xf>
    <xf numFmtId="0" fontId="7" fillId="0" borderId="0" xfId="0" applyFont="1" applyBorder="1"/>
    <xf numFmtId="166" fontId="10" fillId="0" borderId="5" xfId="2" applyNumberFormat="1" applyFont="1" applyBorder="1"/>
    <xf numFmtId="166" fontId="10" fillId="0" borderId="5" xfId="2" applyNumberFormat="1" applyFont="1" applyBorder="1" applyAlignment="1">
      <alignment horizontal="right"/>
    </xf>
    <xf numFmtId="166" fontId="12" fillId="0" borderId="6" xfId="2" applyNumberFormat="1" applyFont="1" applyFill="1" applyBorder="1" applyAlignment="1">
      <alignment horizontal="left" wrapText="1"/>
    </xf>
    <xf numFmtId="166" fontId="10" fillId="0" borderId="2" xfId="2" applyNumberFormat="1" applyFont="1" applyFill="1" applyBorder="1"/>
    <xf numFmtId="0" fontId="6" fillId="4" borderId="2" xfId="0" applyFont="1" applyFill="1" applyBorder="1" applyAlignment="1">
      <alignment horizontal="center"/>
    </xf>
    <xf numFmtId="42" fontId="6" fillId="0" borderId="2" xfId="0" applyNumberFormat="1" applyFont="1" applyBorder="1" applyAlignment="1">
      <alignment horizontal="center" wrapText="1"/>
    </xf>
    <xf numFmtId="1" fontId="6" fillId="0" borderId="2" xfId="2" applyNumberFormat="1" applyFont="1" applyFill="1" applyBorder="1" applyAlignment="1">
      <alignment horizontal="center" wrapText="1"/>
    </xf>
    <xf numFmtId="167" fontId="6" fillId="5" borderId="2" xfId="1" applyNumberFormat="1" applyFont="1" applyFill="1" applyBorder="1" applyAlignment="1">
      <alignment horizontal="center"/>
    </xf>
    <xf numFmtId="167" fontId="6" fillId="5" borderId="2" xfId="0" applyNumberFormat="1" applyFont="1" applyFill="1" applyBorder="1" applyAlignment="1">
      <alignment horizontal="center"/>
    </xf>
    <xf numFmtId="0" fontId="7" fillId="0" borderId="0" xfId="0" applyFont="1" applyFill="1" applyBorder="1"/>
    <xf numFmtId="166" fontId="10" fillId="0" borderId="2" xfId="2" applyNumberFormat="1" applyFont="1" applyFill="1" applyBorder="1" applyAlignment="1">
      <alignment horizontal="right"/>
    </xf>
    <xf numFmtId="42" fontId="6" fillId="0" borderId="0" xfId="2" applyNumberFormat="1" applyFont="1" applyFill="1" applyBorder="1" applyAlignment="1">
      <alignment horizontal="right" vertical="top" wrapText="1"/>
    </xf>
    <xf numFmtId="42" fontId="6" fillId="0" borderId="0" xfId="0" applyNumberFormat="1" applyFont="1" applyBorder="1" applyAlignment="1">
      <alignment horizontal="right" vertical="top" wrapText="1"/>
    </xf>
    <xf numFmtId="0" fontId="6" fillId="0" borderId="0" xfId="0" applyFont="1" applyBorder="1"/>
    <xf numFmtId="166" fontId="10" fillId="0" borderId="2" xfId="2" applyNumberFormat="1" applyFont="1" applyBorder="1" applyAlignment="1">
      <alignment horizontal="center"/>
    </xf>
    <xf numFmtId="166" fontId="12" fillId="0" borderId="6" xfId="2" applyNumberFormat="1" applyFont="1" applyFill="1" applyBorder="1" applyAlignment="1">
      <alignment horizontal="right" wrapText="1"/>
    </xf>
    <xf numFmtId="167" fontId="6" fillId="5" borderId="2" xfId="0" applyNumberFormat="1" applyFont="1" applyFill="1" applyBorder="1" applyAlignment="1">
      <alignment horizontal="center" wrapText="1"/>
    </xf>
    <xf numFmtId="166" fontId="10" fillId="0" borderId="7" xfId="2" applyNumberFormat="1" applyFont="1" applyBorder="1"/>
    <xf numFmtId="166" fontId="10" fillId="0" borderId="7" xfId="2" applyNumberFormat="1" applyFont="1" applyBorder="1" applyAlignment="1">
      <alignment horizontal="right"/>
    </xf>
    <xf numFmtId="166" fontId="10" fillId="0" borderId="7" xfId="2" applyNumberFormat="1" applyFont="1" applyFill="1" applyBorder="1"/>
    <xf numFmtId="0" fontId="9" fillId="0" borderId="0" xfId="0" applyFont="1" applyBorder="1" applyAlignment="1">
      <alignment wrapText="1"/>
    </xf>
    <xf numFmtId="42" fontId="1" fillId="0" borderId="0" xfId="2" applyNumberFormat="1" applyFont="1" applyFill="1" applyBorder="1" applyAlignment="1">
      <alignment wrapText="1"/>
    </xf>
    <xf numFmtId="0" fontId="6" fillId="8" borderId="2" xfId="0" applyFont="1" applyFill="1" applyBorder="1" applyAlignment="1">
      <alignment horizontal="center"/>
    </xf>
    <xf numFmtId="42" fontId="7" fillId="8" borderId="2" xfId="0" applyNumberFormat="1" applyFont="1" applyFill="1" applyBorder="1" applyAlignment="1">
      <alignment horizontal="center" wrapText="1"/>
    </xf>
    <xf numFmtId="1" fontId="7" fillId="8" borderId="2" xfId="2" applyNumberFormat="1" applyFont="1" applyFill="1" applyBorder="1" applyAlignment="1">
      <alignment horizontal="center" wrapText="1"/>
    </xf>
    <xf numFmtId="167" fontId="7" fillId="8" borderId="2" xfId="1" applyNumberFormat="1" applyFont="1" applyFill="1" applyBorder="1" applyAlignment="1">
      <alignment horizontal="center"/>
    </xf>
    <xf numFmtId="167" fontId="6" fillId="8" borderId="2" xfId="0" applyNumberFormat="1" applyFont="1" applyFill="1" applyBorder="1" applyAlignment="1">
      <alignment horizontal="center"/>
    </xf>
    <xf numFmtId="42" fontId="15" fillId="0" borderId="0" xfId="2" applyNumberFormat="1" applyFont="1"/>
    <xf numFmtId="42" fontId="15" fillId="0" borderId="0" xfId="2" applyNumberFormat="1" applyFont="1" applyFill="1" applyBorder="1"/>
    <xf numFmtId="166" fontId="15" fillId="0" borderId="0" xfId="0" applyNumberFormat="1" applyFont="1"/>
    <xf numFmtId="0" fontId="15" fillId="0" borderId="0" xfId="0" applyFont="1"/>
    <xf numFmtId="164" fontId="15" fillId="0" borderId="0" xfId="1" applyNumberFormat="1" applyFont="1"/>
    <xf numFmtId="42" fontId="15" fillId="0" borderId="0" xfId="0" applyNumberFormat="1" applyFont="1"/>
    <xf numFmtId="0" fontId="7" fillId="0" borderId="0" xfId="0" applyFont="1" applyAlignment="1">
      <alignment horizontal="left"/>
    </xf>
    <xf numFmtId="0" fontId="15" fillId="0" borderId="8" xfId="0" applyFont="1" applyBorder="1"/>
    <xf numFmtId="166" fontId="12" fillId="0" borderId="0" xfId="2" applyNumberFormat="1" applyFont="1" applyFill="1" applyBorder="1" applyAlignment="1">
      <alignment horizontal="left" wrapText="1"/>
    </xf>
    <xf numFmtId="166" fontId="11" fillId="0" borderId="0" xfId="2" applyNumberFormat="1" applyFont="1" applyFill="1" applyBorder="1" applyAlignment="1"/>
    <xf numFmtId="166" fontId="10" fillId="0" borderId="9" xfId="2" applyNumberFormat="1" applyFont="1" applyBorder="1"/>
    <xf numFmtId="166" fontId="10" fillId="0" borderId="9" xfId="2" applyNumberFormat="1" applyFont="1" applyBorder="1" applyAlignment="1">
      <alignment horizontal="right"/>
    </xf>
    <xf numFmtId="166" fontId="11" fillId="7" borderId="10" xfId="2" applyNumberFormat="1" applyFont="1" applyFill="1" applyBorder="1" applyAlignment="1"/>
    <xf numFmtId="166" fontId="12" fillId="0" borderId="11" xfId="2" applyNumberFormat="1" applyFont="1" applyFill="1" applyBorder="1" applyAlignment="1">
      <alignment horizontal="left" wrapText="1"/>
    </xf>
    <xf numFmtId="0" fontId="6" fillId="4" borderId="9" xfId="0" applyFont="1" applyFill="1" applyBorder="1" applyAlignment="1">
      <alignment horizontal="center"/>
    </xf>
    <xf numFmtId="42" fontId="6" fillId="0" borderId="9" xfId="0" applyNumberFormat="1" applyFont="1" applyBorder="1" applyAlignment="1">
      <alignment horizontal="center" wrapText="1"/>
    </xf>
    <xf numFmtId="1" fontId="6" fillId="0" borderId="9" xfId="2" applyNumberFormat="1" applyFont="1" applyFill="1" applyBorder="1" applyAlignment="1">
      <alignment horizontal="center" wrapText="1"/>
    </xf>
    <xf numFmtId="167" fontId="6" fillId="5" borderId="9" xfId="1" applyNumberFormat="1" applyFont="1" applyFill="1" applyBorder="1" applyAlignment="1">
      <alignment horizontal="center"/>
    </xf>
    <xf numFmtId="167" fontId="6" fillId="5" borderId="9" xfId="0" applyNumberFormat="1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42" fontId="7" fillId="8" borderId="7" xfId="0" applyNumberFormat="1" applyFont="1" applyFill="1" applyBorder="1" applyAlignment="1">
      <alignment horizontal="center" wrapText="1"/>
    </xf>
    <xf numFmtId="1" fontId="7" fillId="8" borderId="7" xfId="2" applyNumberFormat="1" applyFont="1" applyFill="1" applyBorder="1" applyAlignment="1">
      <alignment horizontal="center" wrapText="1"/>
    </xf>
    <xf numFmtId="167" fontId="7" fillId="8" borderId="7" xfId="1" applyNumberFormat="1" applyFont="1" applyFill="1" applyBorder="1" applyAlignment="1">
      <alignment horizontal="center"/>
    </xf>
    <xf numFmtId="167" fontId="6" fillId="8" borderId="7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6" fontId="10" fillId="0" borderId="0" xfId="2" applyNumberFormat="1" applyFont="1" applyFill="1" applyBorder="1"/>
    <xf numFmtId="166" fontId="10" fillId="0" borderId="0" xfId="2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2" fontId="6" fillId="0" borderId="0" xfId="0" applyNumberFormat="1" applyFont="1" applyFill="1" applyBorder="1" applyAlignment="1">
      <alignment horizontal="center" wrapText="1"/>
    </xf>
    <xf numFmtId="1" fontId="6" fillId="0" borderId="0" xfId="2" applyNumberFormat="1" applyFont="1" applyFill="1" applyBorder="1" applyAlignment="1">
      <alignment horizontal="center" wrapText="1"/>
    </xf>
    <xf numFmtId="167" fontId="6" fillId="0" borderId="0" xfId="1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42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left"/>
    </xf>
    <xf numFmtId="0" fontId="14" fillId="0" borderId="2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right"/>
    </xf>
    <xf numFmtId="42" fontId="5" fillId="6" borderId="5" xfId="2" applyNumberFormat="1" applyFont="1" applyFill="1" applyBorder="1" applyAlignment="1">
      <alignment wrapText="1"/>
    </xf>
    <xf numFmtId="0" fontId="5" fillId="9" borderId="2" xfId="0" applyFont="1" applyFill="1" applyBorder="1" applyAlignment="1">
      <alignment horizontal="center" vertical="center" textRotation="45" wrapText="1"/>
    </xf>
    <xf numFmtId="166" fontId="5" fillId="9" borderId="2" xfId="2" applyNumberFormat="1" applyFont="1" applyFill="1" applyBorder="1"/>
    <xf numFmtId="166" fontId="5" fillId="9" borderId="2" xfId="2" applyNumberFormat="1" applyFont="1" applyFill="1" applyBorder="1" applyAlignment="1">
      <alignment wrapText="1"/>
    </xf>
    <xf numFmtId="166" fontId="5" fillId="9" borderId="5" xfId="2" applyNumberFormat="1" applyFont="1" applyFill="1" applyBorder="1"/>
    <xf numFmtId="166" fontId="5" fillId="0" borderId="0" xfId="2" applyNumberFormat="1" applyFont="1" applyFill="1" applyBorder="1"/>
    <xf numFmtId="167" fontId="5" fillId="9" borderId="5" xfId="0" applyNumberFormat="1" applyFont="1" applyFill="1" applyBorder="1" applyAlignment="1">
      <alignment horizontal="center"/>
    </xf>
    <xf numFmtId="166" fontId="5" fillId="0" borderId="0" xfId="0" applyNumberFormat="1" applyFont="1"/>
    <xf numFmtId="0" fontId="5" fillId="0" borderId="0" xfId="0" applyFont="1"/>
    <xf numFmtId="0" fontId="5" fillId="0" borderId="0" xfId="0" applyFont="1" applyFill="1" applyBorder="1"/>
    <xf numFmtId="42" fontId="4" fillId="6" borderId="5" xfId="2" applyNumberFormat="1" applyFont="1" applyFill="1" applyBorder="1" applyAlignment="1">
      <alignment wrapText="1"/>
    </xf>
    <xf numFmtId="42" fontId="4" fillId="6" borderId="2" xfId="2" applyNumberFormat="1" applyFont="1" applyFill="1" applyBorder="1" applyAlignment="1">
      <alignment wrapText="1"/>
    </xf>
    <xf numFmtId="0" fontId="16" fillId="0" borderId="0" xfId="0" applyFont="1"/>
    <xf numFmtId="0" fontId="4" fillId="0" borderId="5" xfId="0" applyFont="1" applyFill="1" applyBorder="1" applyAlignment="1">
      <alignment wrapText="1"/>
    </xf>
    <xf numFmtId="0" fontId="18" fillId="0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 wrapText="1"/>
    </xf>
    <xf numFmtId="0" fontId="19" fillId="0" borderId="5" xfId="0" applyFont="1" applyBorder="1" applyAlignment="1">
      <alignment wrapText="1"/>
    </xf>
    <xf numFmtId="0" fontId="20" fillId="0" borderId="5" xfId="0" applyFont="1" applyFill="1" applyBorder="1" applyAlignment="1">
      <alignment wrapText="1"/>
    </xf>
    <xf numFmtId="0" fontId="19" fillId="0" borderId="2" xfId="0" applyFont="1" applyBorder="1" applyAlignment="1">
      <alignment horizontal="left" wrapText="1"/>
    </xf>
    <xf numFmtId="0" fontId="19" fillId="0" borderId="2" xfId="0" applyFont="1" applyBorder="1" applyAlignment="1">
      <alignment wrapText="1"/>
    </xf>
    <xf numFmtId="0" fontId="20" fillId="0" borderId="2" xfId="0" applyFont="1" applyFill="1" applyBorder="1" applyAlignment="1">
      <alignment wrapText="1"/>
    </xf>
    <xf numFmtId="0" fontId="19" fillId="0" borderId="2" xfId="0" applyFont="1" applyFill="1" applyBorder="1" applyAlignment="1">
      <alignment wrapText="1"/>
    </xf>
    <xf numFmtId="0" fontId="19" fillId="0" borderId="2" xfId="0" applyFont="1" applyFill="1" applyBorder="1" applyAlignment="1">
      <alignment horizontal="left" wrapText="1"/>
    </xf>
    <xf numFmtId="0" fontId="21" fillId="0" borderId="5" xfId="0" applyFont="1" applyFill="1" applyBorder="1" applyAlignment="1">
      <alignment horizontal="left"/>
    </xf>
    <xf numFmtId="0" fontId="21" fillId="0" borderId="5" xfId="0" applyFont="1" applyBorder="1" applyAlignment="1">
      <alignment wrapText="1"/>
    </xf>
    <xf numFmtId="0" fontId="22" fillId="2" borderId="5" xfId="3" applyFont="1" applyFill="1" applyBorder="1" applyAlignment="1">
      <alignment horizontal="center" vertical="center" wrapText="1"/>
    </xf>
    <xf numFmtId="0" fontId="22" fillId="2" borderId="5" xfId="3" applyFont="1" applyFill="1" applyBorder="1" applyAlignment="1">
      <alignment horizontal="center" vertical="center"/>
    </xf>
    <xf numFmtId="0" fontId="22" fillId="2" borderId="5" xfId="4" applyFont="1" applyFill="1" applyBorder="1" applyAlignment="1">
      <alignment horizontal="center" vertical="center"/>
    </xf>
    <xf numFmtId="165" fontId="22" fillId="3" borderId="5" xfId="4" applyNumberFormat="1" applyFont="1" applyFill="1" applyBorder="1" applyAlignment="1">
      <alignment horizontal="center" vertical="center" wrapText="1"/>
    </xf>
    <xf numFmtId="165" fontId="22" fillId="0" borderId="0" xfId="4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textRotation="45" wrapText="1"/>
    </xf>
    <xf numFmtId="0" fontId="5" fillId="0" borderId="0" xfId="0" applyFont="1" applyFill="1" applyBorder="1" applyAlignment="1">
      <alignment textRotation="45"/>
    </xf>
    <xf numFmtId="0" fontId="5" fillId="4" borderId="5" xfId="2" applyNumberFormat="1" applyFont="1" applyFill="1" applyBorder="1" applyAlignment="1">
      <alignment textRotation="45" wrapText="1"/>
    </xf>
    <xf numFmtId="166" fontId="5" fillId="0" borderId="5" xfId="2" applyNumberFormat="1" applyFont="1" applyFill="1" applyBorder="1" applyAlignment="1">
      <alignment horizontal="center" textRotation="45" wrapText="1"/>
    </xf>
    <xf numFmtId="0" fontId="5" fillId="0" borderId="5" xfId="0" applyFont="1" applyFill="1" applyBorder="1" applyAlignment="1">
      <alignment horizontal="center" textRotation="45" wrapText="1"/>
    </xf>
    <xf numFmtId="164" fontId="5" fillId="5" borderId="5" xfId="1" applyNumberFormat="1" applyFont="1" applyFill="1" applyBorder="1" applyAlignment="1">
      <alignment horizontal="center" textRotation="45" wrapText="1"/>
    </xf>
    <xf numFmtId="0" fontId="18" fillId="0" borderId="5" xfId="0" applyFont="1" applyFill="1" applyBorder="1" applyAlignment="1"/>
    <xf numFmtId="0" fontId="17" fillId="0" borderId="5" xfId="0" applyFont="1" applyFill="1" applyBorder="1" applyAlignment="1">
      <alignment wrapText="1"/>
    </xf>
    <xf numFmtId="0" fontId="18" fillId="0" borderId="5" xfId="0" applyFont="1" applyFill="1" applyBorder="1" applyAlignment="1">
      <alignment wrapText="1"/>
    </xf>
    <xf numFmtId="166" fontId="5" fillId="4" borderId="5" xfId="2" applyNumberFormat="1" applyFont="1" applyFill="1" applyBorder="1" applyAlignment="1">
      <alignment horizontal="center"/>
    </xf>
    <xf numFmtId="166" fontId="5" fillId="4" borderId="2" xfId="2" applyNumberFormat="1" applyFont="1" applyFill="1" applyBorder="1"/>
    <xf numFmtId="166" fontId="5" fillId="4" borderId="2" xfId="2" applyNumberFormat="1" applyFont="1" applyFill="1" applyBorder="1" applyAlignment="1">
      <alignment wrapText="1"/>
    </xf>
    <xf numFmtId="166" fontId="5" fillId="4" borderId="5" xfId="2" applyNumberFormat="1" applyFont="1" applyFill="1" applyBorder="1"/>
    <xf numFmtId="0" fontId="5" fillId="4" borderId="2" xfId="0" applyFont="1" applyFill="1" applyBorder="1" applyAlignment="1">
      <alignment horizontal="center" wrapText="1"/>
    </xf>
    <xf numFmtId="42" fontId="23" fillId="0" borderId="0" xfId="2" applyNumberFormat="1" applyFont="1" applyFill="1" applyBorder="1" applyAlignment="1">
      <alignment vertical="center" wrapText="1"/>
    </xf>
    <xf numFmtId="42" fontId="24" fillId="0" borderId="0" xfId="2" applyNumberFormat="1" applyFont="1" applyFill="1" applyBorder="1" applyAlignment="1">
      <alignment vertical="center" wrapText="1"/>
    </xf>
    <xf numFmtId="166" fontId="25" fillId="0" borderId="0" xfId="2" applyNumberFormat="1" applyFont="1" applyFill="1" applyBorder="1" applyAlignment="1">
      <alignment vertical="center"/>
    </xf>
    <xf numFmtId="166" fontId="25" fillId="0" borderId="0" xfId="2" applyNumberFormat="1" applyFont="1" applyFill="1" applyBorder="1" applyAlignment="1">
      <alignment horizontal="right" vertical="center"/>
    </xf>
    <xf numFmtId="166" fontId="26" fillId="0" borderId="0" xfId="2" applyNumberFormat="1" applyFont="1" applyFill="1" applyBorder="1" applyAlignment="1">
      <alignment vertical="center"/>
    </xf>
    <xf numFmtId="166" fontId="27" fillId="0" borderId="0" xfId="2" applyNumberFormat="1" applyFont="1" applyFill="1" applyBorder="1" applyAlignment="1">
      <alignment horizontal="left" vertical="center" wrapText="1"/>
    </xf>
    <xf numFmtId="42" fontId="24" fillId="0" borderId="0" xfId="0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/>
    </xf>
    <xf numFmtId="42" fontId="24" fillId="0" borderId="0" xfId="0" applyNumberFormat="1" applyFont="1" applyFill="1" applyBorder="1" applyAlignment="1">
      <alignment horizontal="center" vertical="center" wrapText="1"/>
    </xf>
    <xf numFmtId="1" fontId="24" fillId="0" borderId="0" xfId="2" applyNumberFormat="1" applyFont="1" applyFill="1" applyBorder="1" applyAlignment="1">
      <alignment horizontal="center" vertical="center" wrapText="1"/>
    </xf>
    <xf numFmtId="167" fontId="24" fillId="0" borderId="0" xfId="1" applyNumberFormat="1" applyFont="1" applyFill="1" applyBorder="1" applyAlignment="1">
      <alignment horizontal="center" vertical="center"/>
    </xf>
    <xf numFmtId="167" fontId="24" fillId="0" borderId="0" xfId="0" applyNumberFormat="1" applyFont="1" applyFill="1" applyBorder="1" applyAlignment="1">
      <alignment horizontal="center" vertical="center"/>
    </xf>
    <xf numFmtId="166" fontId="23" fillId="0" borderId="0" xfId="2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8" fillId="0" borderId="1" xfId="0" applyFont="1" applyFill="1" applyBorder="1" applyAlignment="1">
      <alignment horizontal="left"/>
    </xf>
  </cellXfs>
  <cellStyles count="5">
    <cellStyle name="Comma" xfId="1" builtinId="3"/>
    <cellStyle name="Currency" xfId="2" builtinId="4"/>
    <cellStyle name="Normal" xfId="0" builtinId="0"/>
    <cellStyle name="Normal_Member Tally Sheet" xfId="3"/>
    <cellStyle name="Normal_TOTAL SU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tabSelected="1" view="pageBreakPreview" zoomScale="60" zoomScaleNormal="70" workbookViewId="0">
      <selection activeCell="Y4" sqref="Y4"/>
    </sheetView>
  </sheetViews>
  <sheetFormatPr defaultColWidth="9.140625" defaultRowHeight="28.5" x14ac:dyDescent="0.45"/>
  <cols>
    <col min="1" max="1" width="15.140625" style="49" customWidth="1"/>
    <col min="2" max="2" width="91.5703125" style="2" customWidth="1"/>
    <col min="3" max="3" width="35.28515625" style="2" customWidth="1"/>
    <col min="4" max="4" width="26.42578125" style="2" customWidth="1"/>
    <col min="5" max="5" width="1.7109375" style="25" customWidth="1"/>
    <col min="6" max="17" width="22.7109375" style="2" hidden="1" customWidth="1"/>
    <col min="18" max="18" width="1.7109375" style="2" customWidth="1"/>
    <col min="19" max="19" width="14.85546875" style="2" hidden="1" customWidth="1"/>
    <col min="20" max="20" width="18.5703125" style="2" hidden="1" customWidth="1"/>
    <col min="21" max="21" width="15.140625" style="2" hidden="1" customWidth="1"/>
    <col min="22" max="22" width="16.140625" style="3" hidden="1" customWidth="1"/>
    <col min="23" max="23" width="25.7109375" style="2" hidden="1" customWidth="1"/>
    <col min="24" max="24" width="30.7109375" style="1" hidden="1" customWidth="1"/>
    <col min="25" max="25" width="40.7109375" style="89" customWidth="1"/>
    <col min="26" max="16384" width="9.140625" style="2"/>
  </cols>
  <sheetData>
    <row r="1" spans="1:25" s="1" customFormat="1" ht="31.5" customHeight="1" x14ac:dyDescent="0.45">
      <c r="A1" s="138" t="s">
        <v>147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</row>
    <row r="2" spans="1:25" ht="24.6" customHeight="1" x14ac:dyDescent="0.3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</row>
    <row r="3" spans="1:25" s="93" customFormat="1" ht="103.15" customHeight="1" x14ac:dyDescent="0.5">
      <c r="A3" s="106" t="s">
        <v>0</v>
      </c>
      <c r="B3" s="107" t="s">
        <v>1</v>
      </c>
      <c r="C3" s="108" t="s">
        <v>2</v>
      </c>
      <c r="D3" s="109" t="s">
        <v>3</v>
      </c>
      <c r="E3" s="110"/>
      <c r="F3" s="111" t="s">
        <v>4</v>
      </c>
      <c r="G3" s="111" t="s">
        <v>5</v>
      </c>
      <c r="H3" s="111" t="s">
        <v>6</v>
      </c>
      <c r="I3" s="111" t="s">
        <v>7</v>
      </c>
      <c r="J3" s="111" t="s">
        <v>8</v>
      </c>
      <c r="K3" s="111" t="s">
        <v>9</v>
      </c>
      <c r="L3" s="111" t="s">
        <v>10</v>
      </c>
      <c r="M3" s="111" t="s">
        <v>11</v>
      </c>
      <c r="N3" s="111" t="s">
        <v>12</v>
      </c>
      <c r="O3" s="111" t="s">
        <v>13</v>
      </c>
      <c r="P3" s="111" t="s">
        <v>14</v>
      </c>
      <c r="Q3" s="111" t="s">
        <v>15</v>
      </c>
      <c r="R3" s="112"/>
      <c r="S3" s="113" t="s">
        <v>16</v>
      </c>
      <c r="T3" s="114" t="s">
        <v>17</v>
      </c>
      <c r="U3" s="115" t="s">
        <v>18</v>
      </c>
      <c r="V3" s="116" t="s">
        <v>19</v>
      </c>
      <c r="W3" s="116" t="s">
        <v>144</v>
      </c>
      <c r="X3" s="82" t="s">
        <v>143</v>
      </c>
      <c r="Y3" s="124" t="s">
        <v>148</v>
      </c>
    </row>
    <row r="4" spans="1:25" s="15" customFormat="1" ht="81" customHeight="1" x14ac:dyDescent="0.45">
      <c r="A4" s="96" t="s">
        <v>20</v>
      </c>
      <c r="B4" s="97" t="s">
        <v>21</v>
      </c>
      <c r="C4" s="98" t="s">
        <v>22</v>
      </c>
      <c r="D4" s="91">
        <v>5050400</v>
      </c>
      <c r="E4" s="4"/>
      <c r="F4" s="16">
        <v>1000000</v>
      </c>
      <c r="G4" s="16">
        <v>4000000</v>
      </c>
      <c r="H4" s="16">
        <v>0</v>
      </c>
      <c r="I4" s="17">
        <v>5000000</v>
      </c>
      <c r="J4" s="7">
        <v>3000000</v>
      </c>
      <c r="K4" s="5">
        <v>1000000</v>
      </c>
      <c r="L4" s="5">
        <v>3160000</v>
      </c>
      <c r="M4" s="5">
        <v>3000000</v>
      </c>
      <c r="N4" s="8">
        <v>2000000</v>
      </c>
      <c r="O4" s="5">
        <v>3900000</v>
      </c>
      <c r="P4" s="5">
        <v>2000000</v>
      </c>
      <c r="Q4" s="5">
        <v>2170000</v>
      </c>
      <c r="R4" s="9"/>
      <c r="S4" s="10">
        <f t="shared" ref="S4:S45" si="0">COUNTIF(F4:Q4,"&gt;0")</f>
        <v>11</v>
      </c>
      <c r="T4" s="11">
        <f t="shared" ref="T4:T48" si="1">SUM(F4:Q4)</f>
        <v>30230000</v>
      </c>
      <c r="U4" s="12">
        <v>12</v>
      </c>
      <c r="V4" s="13">
        <f t="shared" ref="V4:V48" si="2">SUM(T4/U4)</f>
        <v>2519166.6666666665</v>
      </c>
      <c r="W4" s="14">
        <f t="shared" ref="W4:Y48" si="3">ROUNDDOWN(V4, -3)</f>
        <v>2519000</v>
      </c>
      <c r="X4" s="83">
        <v>2519000</v>
      </c>
      <c r="Y4" s="121">
        <v>2519000</v>
      </c>
    </row>
    <row r="5" spans="1:25" s="15" customFormat="1" ht="81" customHeight="1" x14ac:dyDescent="0.45">
      <c r="A5" s="96" t="s">
        <v>23</v>
      </c>
      <c r="B5" s="97" t="s">
        <v>24</v>
      </c>
      <c r="C5" s="98" t="s">
        <v>25</v>
      </c>
      <c r="D5" s="91">
        <v>14110500</v>
      </c>
      <c r="E5" s="4"/>
      <c r="F5" s="16">
        <v>1000000</v>
      </c>
      <c r="G5" s="16">
        <v>6000000</v>
      </c>
      <c r="H5" s="16">
        <v>0</v>
      </c>
      <c r="I5" s="17">
        <v>6000000</v>
      </c>
      <c r="J5" s="7">
        <v>8000000</v>
      </c>
      <c r="K5" s="5">
        <v>5000000</v>
      </c>
      <c r="L5" s="5">
        <v>3000000</v>
      </c>
      <c r="M5" s="5">
        <v>8000000</v>
      </c>
      <c r="N5" s="18">
        <v>10000000</v>
      </c>
      <c r="O5" s="19">
        <v>7224000</v>
      </c>
      <c r="P5" s="5">
        <v>9000000</v>
      </c>
      <c r="Q5" s="5">
        <v>9500000</v>
      </c>
      <c r="R5" s="9"/>
      <c r="S5" s="20">
        <f t="shared" si="0"/>
        <v>11</v>
      </c>
      <c r="T5" s="21">
        <f t="shared" si="1"/>
        <v>72724000</v>
      </c>
      <c r="U5" s="22">
        <v>12</v>
      </c>
      <c r="V5" s="23">
        <f t="shared" si="2"/>
        <v>6060333.333333333</v>
      </c>
      <c r="W5" s="24">
        <f t="shared" si="3"/>
        <v>6060000</v>
      </c>
      <c r="X5" s="83">
        <v>6060000</v>
      </c>
      <c r="Y5" s="121">
        <v>6060000</v>
      </c>
    </row>
    <row r="6" spans="1:25" s="15" customFormat="1" ht="81" customHeight="1" x14ac:dyDescent="0.45">
      <c r="A6" s="99" t="s">
        <v>26</v>
      </c>
      <c r="B6" s="100" t="s">
        <v>27</v>
      </c>
      <c r="C6" s="101" t="s">
        <v>28</v>
      </c>
      <c r="D6" s="92">
        <v>9004300</v>
      </c>
      <c r="E6" s="4"/>
      <c r="F6" s="5">
        <v>1000000</v>
      </c>
      <c r="G6" s="5">
        <v>4000000</v>
      </c>
      <c r="H6" s="5">
        <v>0</v>
      </c>
      <c r="I6" s="6">
        <v>0</v>
      </c>
      <c r="J6" s="7">
        <v>5000000</v>
      </c>
      <c r="K6" s="5">
        <v>1000000</v>
      </c>
      <c r="L6" s="5">
        <v>3000000</v>
      </c>
      <c r="M6" s="5">
        <v>4000000</v>
      </c>
      <c r="N6" s="18">
        <v>8000000</v>
      </c>
      <c r="O6" s="19">
        <v>2900000</v>
      </c>
      <c r="P6" s="5">
        <v>4000000</v>
      </c>
      <c r="Q6" s="5">
        <v>3800000</v>
      </c>
      <c r="R6" s="9"/>
      <c r="S6" s="20">
        <f t="shared" si="0"/>
        <v>10</v>
      </c>
      <c r="T6" s="21">
        <f t="shared" si="1"/>
        <v>36700000</v>
      </c>
      <c r="U6" s="22">
        <v>12</v>
      </c>
      <c r="V6" s="23">
        <f t="shared" si="2"/>
        <v>3058333.3333333335</v>
      </c>
      <c r="W6" s="24">
        <f t="shared" si="3"/>
        <v>3058000</v>
      </c>
      <c r="X6" s="83">
        <v>3058000</v>
      </c>
      <c r="Y6" s="121">
        <v>3058000</v>
      </c>
    </row>
    <row r="7" spans="1:25" s="25" customFormat="1" ht="81" customHeight="1" x14ac:dyDescent="0.45">
      <c r="A7" s="99" t="s">
        <v>29</v>
      </c>
      <c r="B7" s="100" t="s">
        <v>30</v>
      </c>
      <c r="C7" s="101" t="s">
        <v>28</v>
      </c>
      <c r="D7" s="92">
        <v>6610000</v>
      </c>
      <c r="E7" s="4"/>
      <c r="F7" s="5">
        <v>1000000</v>
      </c>
      <c r="G7" s="5">
        <v>3000000</v>
      </c>
      <c r="H7" s="5">
        <v>0</v>
      </c>
      <c r="I7" s="26">
        <v>5000000</v>
      </c>
      <c r="J7" s="7">
        <v>4000000</v>
      </c>
      <c r="K7" s="5">
        <v>0</v>
      </c>
      <c r="L7" s="5">
        <v>3000000</v>
      </c>
      <c r="M7" s="5">
        <v>2000000</v>
      </c>
      <c r="N7" s="18">
        <v>2000000</v>
      </c>
      <c r="O7" s="19">
        <v>2800000</v>
      </c>
      <c r="P7" s="5">
        <v>3000000</v>
      </c>
      <c r="Q7" s="5">
        <v>2800000</v>
      </c>
      <c r="R7" s="9"/>
      <c r="S7" s="20">
        <f t="shared" si="0"/>
        <v>10</v>
      </c>
      <c r="T7" s="21">
        <f t="shared" si="1"/>
        <v>28600000</v>
      </c>
      <c r="U7" s="22">
        <v>12</v>
      </c>
      <c r="V7" s="23">
        <f t="shared" si="2"/>
        <v>2383333.3333333335</v>
      </c>
      <c r="W7" s="24">
        <f t="shared" si="3"/>
        <v>2383000</v>
      </c>
      <c r="X7" s="83">
        <v>2383000</v>
      </c>
      <c r="Y7" s="121">
        <v>2383000</v>
      </c>
    </row>
    <row r="8" spans="1:25" s="25" customFormat="1" ht="81" customHeight="1" x14ac:dyDescent="0.45">
      <c r="A8" s="99" t="s">
        <v>31</v>
      </c>
      <c r="B8" s="100" t="s">
        <v>32</v>
      </c>
      <c r="C8" s="101" t="s">
        <v>33</v>
      </c>
      <c r="D8" s="92">
        <v>5008300</v>
      </c>
      <c r="E8" s="4"/>
      <c r="F8" s="5">
        <v>5000000</v>
      </c>
      <c r="G8" s="5">
        <v>2000000</v>
      </c>
      <c r="H8" s="5">
        <v>5008300</v>
      </c>
      <c r="I8" s="6">
        <v>3000000</v>
      </c>
      <c r="J8" s="7">
        <v>5000000</v>
      </c>
      <c r="K8" s="5">
        <v>5000000</v>
      </c>
      <c r="L8" s="5">
        <v>1000000</v>
      </c>
      <c r="M8" s="5">
        <v>0</v>
      </c>
      <c r="N8" s="18">
        <v>2000000</v>
      </c>
      <c r="O8" s="19">
        <v>4500000</v>
      </c>
      <c r="P8" s="5">
        <v>1000000</v>
      </c>
      <c r="Q8" s="5">
        <v>2200000</v>
      </c>
      <c r="R8" s="27"/>
      <c r="S8" s="20">
        <f t="shared" si="0"/>
        <v>11</v>
      </c>
      <c r="T8" s="21">
        <f t="shared" si="1"/>
        <v>35708300</v>
      </c>
      <c r="U8" s="22">
        <v>12</v>
      </c>
      <c r="V8" s="23">
        <f t="shared" si="2"/>
        <v>2975691.6666666665</v>
      </c>
      <c r="W8" s="24">
        <f t="shared" si="3"/>
        <v>2975000</v>
      </c>
      <c r="X8" s="83">
        <v>2975000</v>
      </c>
      <c r="Y8" s="121">
        <v>2975000</v>
      </c>
    </row>
    <row r="9" spans="1:25" s="25" customFormat="1" ht="81" customHeight="1" x14ac:dyDescent="0.45">
      <c r="A9" s="99" t="s">
        <v>34</v>
      </c>
      <c r="B9" s="100" t="s">
        <v>35</v>
      </c>
      <c r="C9" s="101" t="s">
        <v>36</v>
      </c>
      <c r="D9" s="92">
        <v>8641800</v>
      </c>
      <c r="E9" s="4"/>
      <c r="F9" s="5">
        <v>6662000</v>
      </c>
      <c r="G9" s="5">
        <v>2000000</v>
      </c>
      <c r="H9" s="5">
        <v>8641800</v>
      </c>
      <c r="I9" s="6">
        <v>0</v>
      </c>
      <c r="J9" s="7">
        <v>800000</v>
      </c>
      <c r="K9" s="5">
        <v>6000000</v>
      </c>
      <c r="L9" s="5">
        <v>4000000</v>
      </c>
      <c r="M9" s="5">
        <v>2000000</v>
      </c>
      <c r="N9" s="18">
        <v>3000000</v>
      </c>
      <c r="O9" s="19">
        <v>3000000</v>
      </c>
      <c r="P9" s="5">
        <v>4000000</v>
      </c>
      <c r="Q9" s="5">
        <v>3700000</v>
      </c>
      <c r="R9" s="28"/>
      <c r="S9" s="20">
        <f t="shared" si="0"/>
        <v>11</v>
      </c>
      <c r="T9" s="21">
        <f t="shared" si="1"/>
        <v>43803800</v>
      </c>
      <c r="U9" s="22">
        <v>12</v>
      </c>
      <c r="V9" s="23">
        <f t="shared" si="2"/>
        <v>3650316.6666666665</v>
      </c>
      <c r="W9" s="24">
        <f t="shared" si="3"/>
        <v>3650000</v>
      </c>
      <c r="X9" s="83">
        <v>3650000</v>
      </c>
      <c r="Y9" s="121">
        <v>3650000</v>
      </c>
    </row>
    <row r="10" spans="1:25" s="25" customFormat="1" ht="81" customHeight="1" x14ac:dyDescent="0.45">
      <c r="A10" s="99" t="s">
        <v>37</v>
      </c>
      <c r="B10" s="100" t="s">
        <v>38</v>
      </c>
      <c r="C10" s="101" t="s">
        <v>39</v>
      </c>
      <c r="D10" s="92">
        <v>4370000</v>
      </c>
      <c r="E10" s="4"/>
      <c r="F10" s="5">
        <v>2000000</v>
      </c>
      <c r="G10" s="5">
        <v>2000000</v>
      </c>
      <c r="H10" s="5">
        <v>4370000</v>
      </c>
      <c r="I10" s="6">
        <v>0</v>
      </c>
      <c r="J10" s="7">
        <v>1750000</v>
      </c>
      <c r="K10" s="5">
        <v>2000000</v>
      </c>
      <c r="L10" s="5">
        <v>3500000</v>
      </c>
      <c r="M10" s="5">
        <v>4300000</v>
      </c>
      <c r="N10" s="18">
        <v>2000000</v>
      </c>
      <c r="O10" s="19">
        <v>2500000</v>
      </c>
      <c r="P10" s="5">
        <v>1000000</v>
      </c>
      <c r="Q10" s="5">
        <v>1900000</v>
      </c>
      <c r="R10" s="27"/>
      <c r="S10" s="20">
        <f t="shared" si="0"/>
        <v>11</v>
      </c>
      <c r="T10" s="21">
        <f t="shared" si="1"/>
        <v>27320000</v>
      </c>
      <c r="U10" s="22">
        <v>12</v>
      </c>
      <c r="V10" s="23">
        <f t="shared" si="2"/>
        <v>2276666.6666666665</v>
      </c>
      <c r="W10" s="24">
        <f t="shared" si="3"/>
        <v>2276000</v>
      </c>
      <c r="X10" s="83">
        <v>2276000</v>
      </c>
      <c r="Y10" s="121">
        <v>2276000</v>
      </c>
    </row>
    <row r="11" spans="1:25" s="25" customFormat="1" ht="81" customHeight="1" x14ac:dyDescent="0.45">
      <c r="A11" s="99" t="s">
        <v>40</v>
      </c>
      <c r="B11" s="100" t="s">
        <v>41</v>
      </c>
      <c r="C11" s="101" t="s">
        <v>42</v>
      </c>
      <c r="D11" s="92">
        <v>9576700</v>
      </c>
      <c r="E11" s="4"/>
      <c r="F11" s="5">
        <v>1000000</v>
      </c>
      <c r="G11" s="5">
        <v>3000000</v>
      </c>
      <c r="H11" s="5">
        <v>0</v>
      </c>
      <c r="I11" s="6">
        <v>4000000</v>
      </c>
      <c r="J11" s="7">
        <v>3800000</v>
      </c>
      <c r="K11" s="5">
        <v>4000000</v>
      </c>
      <c r="L11" s="5">
        <v>1500000</v>
      </c>
      <c r="M11" s="5">
        <v>0</v>
      </c>
      <c r="N11" s="18">
        <v>1500000</v>
      </c>
      <c r="O11" s="19">
        <v>3800000</v>
      </c>
      <c r="P11" s="5">
        <v>4000000</v>
      </c>
      <c r="Q11" s="5">
        <v>4100000</v>
      </c>
      <c r="R11" s="27"/>
      <c r="S11" s="20">
        <f t="shared" si="0"/>
        <v>10</v>
      </c>
      <c r="T11" s="21">
        <f t="shared" si="1"/>
        <v>30700000</v>
      </c>
      <c r="U11" s="22">
        <v>12</v>
      </c>
      <c r="V11" s="23">
        <f t="shared" si="2"/>
        <v>2558333.3333333335</v>
      </c>
      <c r="W11" s="24">
        <f t="shared" si="3"/>
        <v>2558000</v>
      </c>
      <c r="X11" s="83">
        <v>2558000</v>
      </c>
      <c r="Y11" s="121">
        <v>2558000</v>
      </c>
    </row>
    <row r="12" spans="1:25" s="25" customFormat="1" ht="81" customHeight="1" x14ac:dyDescent="0.45">
      <c r="A12" s="99" t="s">
        <v>43</v>
      </c>
      <c r="B12" s="100" t="s">
        <v>44</v>
      </c>
      <c r="C12" s="101" t="s">
        <v>22</v>
      </c>
      <c r="D12" s="92">
        <v>18035000</v>
      </c>
      <c r="E12" s="4"/>
      <c r="F12" s="5">
        <v>2000000</v>
      </c>
      <c r="G12" s="5">
        <v>10000000</v>
      </c>
      <c r="H12" s="5">
        <v>18035000</v>
      </c>
      <c r="I12" s="6">
        <v>8000000</v>
      </c>
      <c r="J12" s="7">
        <v>9000000</v>
      </c>
      <c r="K12" s="5">
        <v>11000000</v>
      </c>
      <c r="L12" s="5">
        <v>5500000</v>
      </c>
      <c r="M12" s="5">
        <v>18000000</v>
      </c>
      <c r="N12" s="18">
        <v>4000000</v>
      </c>
      <c r="O12" s="19">
        <v>5800000</v>
      </c>
      <c r="P12" s="5">
        <v>9000000</v>
      </c>
      <c r="Q12" s="5">
        <v>6000000</v>
      </c>
      <c r="R12" s="27"/>
      <c r="S12" s="20">
        <f t="shared" si="0"/>
        <v>12</v>
      </c>
      <c r="T12" s="21">
        <f t="shared" si="1"/>
        <v>106335000</v>
      </c>
      <c r="U12" s="22">
        <v>12</v>
      </c>
      <c r="V12" s="23">
        <f t="shared" si="2"/>
        <v>8861250</v>
      </c>
      <c r="W12" s="24">
        <f t="shared" si="3"/>
        <v>8861000</v>
      </c>
      <c r="X12" s="83">
        <v>8861000</v>
      </c>
      <c r="Y12" s="121">
        <v>8861000</v>
      </c>
    </row>
    <row r="13" spans="1:25" s="15" customFormat="1" ht="81" customHeight="1" x14ac:dyDescent="0.45">
      <c r="A13" s="102" t="s">
        <v>45</v>
      </c>
      <c r="B13" s="102" t="s">
        <v>46</v>
      </c>
      <c r="C13" s="101" t="s">
        <v>47</v>
      </c>
      <c r="D13" s="92">
        <v>5181000</v>
      </c>
      <c r="E13" s="4"/>
      <c r="F13" s="5">
        <v>5000000</v>
      </c>
      <c r="G13" s="5">
        <v>2000000</v>
      </c>
      <c r="H13" s="5">
        <v>5181000</v>
      </c>
      <c r="I13" s="6">
        <v>4000000</v>
      </c>
      <c r="J13" s="7">
        <v>2700000</v>
      </c>
      <c r="K13" s="5">
        <v>2000000</v>
      </c>
      <c r="L13" s="5">
        <v>3000000</v>
      </c>
      <c r="M13" s="5">
        <v>0</v>
      </c>
      <c r="N13" s="18">
        <v>3000000</v>
      </c>
      <c r="O13" s="19">
        <v>1800000</v>
      </c>
      <c r="P13" s="5">
        <v>0</v>
      </c>
      <c r="Q13" s="5">
        <v>2200000</v>
      </c>
      <c r="R13" s="9"/>
      <c r="S13" s="20">
        <f t="shared" si="0"/>
        <v>10</v>
      </c>
      <c r="T13" s="21">
        <f t="shared" si="1"/>
        <v>30881000</v>
      </c>
      <c r="U13" s="22">
        <v>12</v>
      </c>
      <c r="V13" s="23">
        <f t="shared" si="2"/>
        <v>2573416.6666666665</v>
      </c>
      <c r="W13" s="24">
        <f t="shared" si="3"/>
        <v>2573000</v>
      </c>
      <c r="X13" s="83">
        <v>2573000</v>
      </c>
      <c r="Y13" s="121">
        <v>2573000</v>
      </c>
    </row>
    <row r="14" spans="1:25" s="15" customFormat="1" ht="81" customHeight="1" x14ac:dyDescent="0.45">
      <c r="A14" s="99" t="s">
        <v>48</v>
      </c>
      <c r="B14" s="100" t="s">
        <v>49</v>
      </c>
      <c r="C14" s="101" t="s">
        <v>50</v>
      </c>
      <c r="D14" s="92">
        <v>1390000</v>
      </c>
      <c r="E14" s="4"/>
      <c r="F14" s="5">
        <v>1390000</v>
      </c>
      <c r="G14" s="5">
        <v>750000</v>
      </c>
      <c r="H14" s="5">
        <v>1390000</v>
      </c>
      <c r="I14" s="6">
        <v>0</v>
      </c>
      <c r="J14" s="7">
        <v>0</v>
      </c>
      <c r="K14" s="5">
        <v>1390000</v>
      </c>
      <c r="L14" s="5">
        <v>1390000</v>
      </c>
      <c r="M14" s="5">
        <v>1100000</v>
      </c>
      <c r="N14" s="18">
        <v>1390000</v>
      </c>
      <c r="O14" s="19">
        <v>750000</v>
      </c>
      <c r="P14" s="5">
        <v>0</v>
      </c>
      <c r="Q14" s="5">
        <v>600000</v>
      </c>
      <c r="R14" s="27"/>
      <c r="S14" s="20">
        <f t="shared" si="0"/>
        <v>9</v>
      </c>
      <c r="T14" s="21">
        <f t="shared" si="1"/>
        <v>10150000</v>
      </c>
      <c r="U14" s="22">
        <v>12</v>
      </c>
      <c r="V14" s="23">
        <f t="shared" si="2"/>
        <v>845833.33333333337</v>
      </c>
      <c r="W14" s="24">
        <f t="shared" si="3"/>
        <v>845000</v>
      </c>
      <c r="X14" s="83">
        <v>1390000</v>
      </c>
      <c r="Y14" s="121">
        <v>1390000</v>
      </c>
    </row>
    <row r="15" spans="1:25" s="15" customFormat="1" ht="81" customHeight="1" x14ac:dyDescent="0.45">
      <c r="A15" s="99" t="s">
        <v>51</v>
      </c>
      <c r="B15" s="100" t="s">
        <v>52</v>
      </c>
      <c r="C15" s="101" t="s">
        <v>53</v>
      </c>
      <c r="D15" s="92">
        <v>5933000</v>
      </c>
      <c r="E15" s="4"/>
      <c r="F15" s="5">
        <v>5933000</v>
      </c>
      <c r="G15" s="5">
        <v>4000000</v>
      </c>
      <c r="H15" s="5">
        <v>5933000</v>
      </c>
      <c r="I15" s="6">
        <v>0</v>
      </c>
      <c r="J15" s="7">
        <v>1313000</v>
      </c>
      <c r="K15" s="5">
        <v>4000000</v>
      </c>
      <c r="L15" s="5">
        <v>5500000</v>
      </c>
      <c r="M15" s="5">
        <v>2000000</v>
      </c>
      <c r="N15" s="18">
        <v>3000000</v>
      </c>
      <c r="O15" s="19">
        <v>3000000</v>
      </c>
      <c r="P15" s="5">
        <v>3000000</v>
      </c>
      <c r="Q15" s="5">
        <v>2500000</v>
      </c>
      <c r="R15" s="27"/>
      <c r="S15" s="20">
        <f t="shared" si="0"/>
        <v>11</v>
      </c>
      <c r="T15" s="21">
        <f t="shared" si="1"/>
        <v>40179000</v>
      </c>
      <c r="U15" s="22">
        <v>12</v>
      </c>
      <c r="V15" s="23">
        <f t="shared" si="2"/>
        <v>3348250</v>
      </c>
      <c r="W15" s="24">
        <f t="shared" si="3"/>
        <v>3348000</v>
      </c>
      <c r="X15" s="83">
        <v>3348000</v>
      </c>
      <c r="Y15" s="121">
        <v>3348000</v>
      </c>
    </row>
    <row r="16" spans="1:25" s="15" customFormat="1" ht="81" customHeight="1" x14ac:dyDescent="0.45">
      <c r="A16" s="99" t="s">
        <v>54</v>
      </c>
      <c r="B16" s="100" t="s">
        <v>55</v>
      </c>
      <c r="C16" s="101" t="s">
        <v>28</v>
      </c>
      <c r="D16" s="92">
        <v>13081600</v>
      </c>
      <c r="E16" s="4"/>
      <c r="F16" s="5">
        <v>3000000</v>
      </c>
      <c r="G16" s="5">
        <v>5000000</v>
      </c>
      <c r="H16" s="5">
        <v>0</v>
      </c>
      <c r="I16" s="6">
        <v>8000000</v>
      </c>
      <c r="J16" s="7">
        <v>4500000</v>
      </c>
      <c r="K16" s="5"/>
      <c r="L16" s="5">
        <v>6000000</v>
      </c>
      <c r="M16" s="5">
        <v>2000000</v>
      </c>
      <c r="N16" s="18">
        <v>4000000</v>
      </c>
      <c r="O16" s="19">
        <v>2800000</v>
      </c>
      <c r="P16" s="5">
        <v>4000000</v>
      </c>
      <c r="Q16" s="5">
        <v>5600000</v>
      </c>
      <c r="R16" s="27"/>
      <c r="S16" s="20">
        <f t="shared" si="0"/>
        <v>10</v>
      </c>
      <c r="T16" s="21">
        <f t="shared" si="1"/>
        <v>44900000</v>
      </c>
      <c r="U16" s="22">
        <v>12</v>
      </c>
      <c r="V16" s="23">
        <f t="shared" si="2"/>
        <v>3741666.6666666665</v>
      </c>
      <c r="W16" s="24">
        <f t="shared" si="3"/>
        <v>3741000</v>
      </c>
      <c r="X16" s="83">
        <v>3741000</v>
      </c>
      <c r="Y16" s="121">
        <v>3741000</v>
      </c>
    </row>
    <row r="17" spans="1:25" s="25" customFormat="1" ht="81" customHeight="1" x14ac:dyDescent="0.45">
      <c r="A17" s="99" t="s">
        <v>56</v>
      </c>
      <c r="B17" s="100" t="s">
        <v>57</v>
      </c>
      <c r="C17" s="101" t="s">
        <v>22</v>
      </c>
      <c r="D17" s="92">
        <v>10000000</v>
      </c>
      <c r="E17" s="4"/>
      <c r="F17" s="5">
        <v>5000000</v>
      </c>
      <c r="G17" s="5">
        <v>2000000</v>
      </c>
      <c r="H17" s="5">
        <v>10000000</v>
      </c>
      <c r="I17" s="6">
        <v>4500000</v>
      </c>
      <c r="J17" s="7">
        <v>3200000</v>
      </c>
      <c r="K17" s="5">
        <v>8180000</v>
      </c>
      <c r="L17" s="5">
        <v>5000000</v>
      </c>
      <c r="M17" s="5">
        <v>4000000</v>
      </c>
      <c r="N17" s="18">
        <v>2000000</v>
      </c>
      <c r="O17" s="19">
        <v>2000000</v>
      </c>
      <c r="P17" s="5">
        <v>4000000</v>
      </c>
      <c r="Q17" s="5">
        <v>5000000</v>
      </c>
      <c r="R17" s="27"/>
      <c r="S17" s="20">
        <f t="shared" si="0"/>
        <v>12</v>
      </c>
      <c r="T17" s="21">
        <f t="shared" si="1"/>
        <v>54880000</v>
      </c>
      <c r="U17" s="22">
        <v>12</v>
      </c>
      <c r="V17" s="23">
        <f t="shared" si="2"/>
        <v>4573333.333333333</v>
      </c>
      <c r="W17" s="24">
        <f t="shared" si="3"/>
        <v>4573000</v>
      </c>
      <c r="X17" s="83">
        <v>4573000</v>
      </c>
      <c r="Y17" s="121">
        <v>4573000</v>
      </c>
    </row>
    <row r="18" spans="1:25" s="25" customFormat="1" ht="81" customHeight="1" x14ac:dyDescent="0.45">
      <c r="A18" s="102" t="s">
        <v>58</v>
      </c>
      <c r="B18" s="102" t="s">
        <v>59</v>
      </c>
      <c r="C18" s="101" t="s">
        <v>60</v>
      </c>
      <c r="D18" s="92">
        <v>4505000</v>
      </c>
      <c r="E18" s="4"/>
      <c r="F18" s="5">
        <v>0</v>
      </c>
      <c r="G18" s="5">
        <v>2000000</v>
      </c>
      <c r="H18" s="5">
        <v>0</v>
      </c>
      <c r="I18" s="30" t="s">
        <v>61</v>
      </c>
      <c r="J18" s="7">
        <v>1700000</v>
      </c>
      <c r="K18" s="5">
        <v>1000000</v>
      </c>
      <c r="L18" s="5">
        <v>4000000</v>
      </c>
      <c r="M18" s="5">
        <v>1500000</v>
      </c>
      <c r="N18" s="18">
        <v>1000000</v>
      </c>
      <c r="O18" s="19">
        <v>800000</v>
      </c>
      <c r="P18" s="5">
        <v>1000000</v>
      </c>
      <c r="Q18" s="5">
        <v>1937150</v>
      </c>
      <c r="R18" s="27"/>
      <c r="S18" s="20">
        <f t="shared" si="0"/>
        <v>9</v>
      </c>
      <c r="T18" s="21">
        <f t="shared" si="1"/>
        <v>14937150</v>
      </c>
      <c r="U18" s="22">
        <v>11</v>
      </c>
      <c r="V18" s="23">
        <f t="shared" si="2"/>
        <v>1357922.7272727273</v>
      </c>
      <c r="W18" s="24">
        <f t="shared" si="3"/>
        <v>1357000</v>
      </c>
      <c r="X18" s="83">
        <v>1357000</v>
      </c>
      <c r="Y18" s="121">
        <v>1357000</v>
      </c>
    </row>
    <row r="19" spans="1:25" s="15" customFormat="1" ht="81" customHeight="1" x14ac:dyDescent="0.45">
      <c r="A19" s="102" t="s">
        <v>62</v>
      </c>
      <c r="B19" s="102" t="s">
        <v>63</v>
      </c>
      <c r="C19" s="101" t="s">
        <v>64</v>
      </c>
      <c r="D19" s="92">
        <v>1968900</v>
      </c>
      <c r="E19" s="4"/>
      <c r="F19" s="5">
        <v>1960000</v>
      </c>
      <c r="G19" s="5">
        <v>1000000</v>
      </c>
      <c r="H19" s="5">
        <v>1000000</v>
      </c>
      <c r="I19" s="6">
        <v>0</v>
      </c>
      <c r="J19" s="7">
        <v>1000000</v>
      </c>
      <c r="K19" s="5">
        <v>1000000</v>
      </c>
      <c r="L19" s="5">
        <v>500000</v>
      </c>
      <c r="M19" s="5">
        <v>0</v>
      </c>
      <c r="N19" s="18">
        <v>1200000</v>
      </c>
      <c r="O19" s="19">
        <v>1960000</v>
      </c>
      <c r="P19" s="5">
        <v>1000000</v>
      </c>
      <c r="Q19" s="5">
        <v>847000</v>
      </c>
      <c r="R19" s="27"/>
      <c r="S19" s="20">
        <f t="shared" si="0"/>
        <v>10</v>
      </c>
      <c r="T19" s="21">
        <f t="shared" si="1"/>
        <v>11467000</v>
      </c>
      <c r="U19" s="22">
        <v>12</v>
      </c>
      <c r="V19" s="23">
        <f t="shared" si="2"/>
        <v>955583.33333333337</v>
      </c>
      <c r="W19" s="24">
        <f t="shared" si="3"/>
        <v>955000</v>
      </c>
      <c r="X19" s="83">
        <v>955000</v>
      </c>
      <c r="Y19" s="121">
        <v>955000</v>
      </c>
    </row>
    <row r="20" spans="1:25" s="15" customFormat="1" ht="81" customHeight="1" x14ac:dyDescent="0.45">
      <c r="A20" s="102" t="s">
        <v>65</v>
      </c>
      <c r="B20" s="102" t="s">
        <v>66</v>
      </c>
      <c r="C20" s="101" t="s">
        <v>28</v>
      </c>
      <c r="D20" s="92">
        <v>2996400</v>
      </c>
      <c r="E20" s="4"/>
      <c r="F20" s="5">
        <v>1500000</v>
      </c>
      <c r="G20" s="5">
        <v>1500000</v>
      </c>
      <c r="H20" s="5">
        <v>0</v>
      </c>
      <c r="I20" s="6">
        <v>0</v>
      </c>
      <c r="J20" s="7">
        <v>1200000</v>
      </c>
      <c r="K20" s="5">
        <v>1500000</v>
      </c>
      <c r="L20" s="5">
        <v>2000000</v>
      </c>
      <c r="M20" s="5">
        <v>0</v>
      </c>
      <c r="N20" s="31">
        <v>0</v>
      </c>
      <c r="O20" s="19">
        <v>1500000</v>
      </c>
      <c r="P20" s="5">
        <v>1000000</v>
      </c>
      <c r="Q20" s="5">
        <v>2500000</v>
      </c>
      <c r="R20" s="27"/>
      <c r="S20" s="20">
        <f t="shared" si="0"/>
        <v>8</v>
      </c>
      <c r="T20" s="21">
        <f t="shared" si="1"/>
        <v>12700000</v>
      </c>
      <c r="U20" s="22">
        <v>12</v>
      </c>
      <c r="V20" s="23">
        <f t="shared" si="2"/>
        <v>1058333.3333333333</v>
      </c>
      <c r="W20" s="24">
        <f t="shared" si="3"/>
        <v>1058000</v>
      </c>
      <c r="X20" s="83">
        <v>1058000</v>
      </c>
      <c r="Y20" s="121">
        <v>0</v>
      </c>
    </row>
    <row r="21" spans="1:25" s="15" customFormat="1" ht="81" customHeight="1" x14ac:dyDescent="0.45">
      <c r="A21" s="99" t="s">
        <v>67</v>
      </c>
      <c r="B21" s="100" t="s">
        <v>68</v>
      </c>
      <c r="C21" s="101" t="s">
        <v>25</v>
      </c>
      <c r="D21" s="92">
        <v>14023400</v>
      </c>
      <c r="E21" s="4"/>
      <c r="F21" s="5">
        <v>1000000</v>
      </c>
      <c r="G21" s="5">
        <v>6000000</v>
      </c>
      <c r="H21" s="5">
        <v>0</v>
      </c>
      <c r="I21" s="6">
        <v>6000000</v>
      </c>
      <c r="J21" s="7">
        <v>8000000</v>
      </c>
      <c r="K21" s="5">
        <v>4450000</v>
      </c>
      <c r="L21" s="5">
        <v>6000000</v>
      </c>
      <c r="M21" s="5">
        <v>7800000</v>
      </c>
      <c r="N21" s="18">
        <v>7000000</v>
      </c>
      <c r="O21" s="19">
        <v>7300000</v>
      </c>
      <c r="P21" s="5">
        <v>8000000</v>
      </c>
      <c r="Q21" s="5">
        <v>6030000</v>
      </c>
      <c r="R21" s="27"/>
      <c r="S21" s="20">
        <f t="shared" si="0"/>
        <v>11</v>
      </c>
      <c r="T21" s="21">
        <f t="shared" si="1"/>
        <v>67580000</v>
      </c>
      <c r="U21" s="22">
        <v>12</v>
      </c>
      <c r="V21" s="23">
        <f t="shared" si="2"/>
        <v>5631666.666666667</v>
      </c>
      <c r="W21" s="24">
        <f t="shared" si="3"/>
        <v>5631000</v>
      </c>
      <c r="X21" s="83">
        <v>5631000</v>
      </c>
      <c r="Y21" s="121">
        <v>5631000</v>
      </c>
    </row>
    <row r="22" spans="1:25" s="15" customFormat="1" ht="81" customHeight="1" x14ac:dyDescent="0.45">
      <c r="A22" s="99" t="s">
        <v>69</v>
      </c>
      <c r="B22" s="100" t="s">
        <v>70</v>
      </c>
      <c r="C22" s="101" t="s">
        <v>71</v>
      </c>
      <c r="D22" s="92">
        <v>13500000</v>
      </c>
      <c r="E22" s="4"/>
      <c r="F22" s="5">
        <v>4500000</v>
      </c>
      <c r="G22" s="5">
        <v>4000000</v>
      </c>
      <c r="H22" s="5">
        <v>0</v>
      </c>
      <c r="I22" s="6">
        <v>7500000</v>
      </c>
      <c r="J22" s="7">
        <v>8000000</v>
      </c>
      <c r="K22" s="5">
        <v>5000000</v>
      </c>
      <c r="L22" s="5">
        <v>6000000</v>
      </c>
      <c r="M22" s="5">
        <v>7000000</v>
      </c>
      <c r="N22" s="18">
        <v>7000000</v>
      </c>
      <c r="O22" s="19">
        <v>9000000</v>
      </c>
      <c r="P22" s="5">
        <v>10000000</v>
      </c>
      <c r="Q22" s="5">
        <v>5805000</v>
      </c>
      <c r="R22" s="27"/>
      <c r="S22" s="20">
        <f t="shared" si="0"/>
        <v>11</v>
      </c>
      <c r="T22" s="21">
        <f t="shared" si="1"/>
        <v>73805000</v>
      </c>
      <c r="U22" s="22">
        <v>12</v>
      </c>
      <c r="V22" s="23">
        <f t="shared" si="2"/>
        <v>6150416.666666667</v>
      </c>
      <c r="W22" s="24">
        <f t="shared" si="3"/>
        <v>6150000</v>
      </c>
      <c r="X22" s="83">
        <v>6150000</v>
      </c>
      <c r="Y22" s="121">
        <v>6150000</v>
      </c>
    </row>
    <row r="23" spans="1:25" s="15" customFormat="1" ht="81" customHeight="1" x14ac:dyDescent="0.45">
      <c r="A23" s="99" t="s">
        <v>72</v>
      </c>
      <c r="B23" s="100" t="s">
        <v>73</v>
      </c>
      <c r="C23" s="101" t="s">
        <v>74</v>
      </c>
      <c r="D23" s="92">
        <v>5235000</v>
      </c>
      <c r="E23" s="4"/>
      <c r="F23" s="5">
        <v>2000000</v>
      </c>
      <c r="G23" s="5">
        <v>3000000</v>
      </c>
      <c r="H23" s="5">
        <v>0</v>
      </c>
      <c r="I23" s="6">
        <v>4000000</v>
      </c>
      <c r="J23" s="7">
        <v>2600000</v>
      </c>
      <c r="K23" s="5">
        <v>1000000</v>
      </c>
      <c r="L23" s="5">
        <v>2000000</v>
      </c>
      <c r="M23" s="5">
        <v>2500000</v>
      </c>
      <c r="N23" s="18">
        <v>3500000</v>
      </c>
      <c r="O23" s="19">
        <v>1700000</v>
      </c>
      <c r="P23" s="5">
        <v>1000000</v>
      </c>
      <c r="Q23" s="5">
        <v>2250000</v>
      </c>
      <c r="R23" s="27"/>
      <c r="S23" s="20">
        <f t="shared" si="0"/>
        <v>11</v>
      </c>
      <c r="T23" s="21">
        <f t="shared" si="1"/>
        <v>25550000</v>
      </c>
      <c r="U23" s="22">
        <v>12</v>
      </c>
      <c r="V23" s="23">
        <f t="shared" si="2"/>
        <v>2129166.6666666665</v>
      </c>
      <c r="W23" s="24">
        <f t="shared" si="3"/>
        <v>2129000</v>
      </c>
      <c r="X23" s="83">
        <v>2129000</v>
      </c>
      <c r="Y23" s="121">
        <v>2129000</v>
      </c>
    </row>
    <row r="24" spans="1:25" s="25" customFormat="1" ht="81" customHeight="1" x14ac:dyDescent="0.45">
      <c r="A24" s="102" t="s">
        <v>75</v>
      </c>
      <c r="B24" s="102" t="s">
        <v>76</v>
      </c>
      <c r="C24" s="101" t="s">
        <v>39</v>
      </c>
      <c r="D24" s="92">
        <v>1750000</v>
      </c>
      <c r="E24" s="4"/>
      <c r="F24" s="5">
        <v>1750000</v>
      </c>
      <c r="G24" s="5">
        <v>1750000</v>
      </c>
      <c r="H24" s="5">
        <v>1250000</v>
      </c>
      <c r="I24" s="6">
        <v>1500000</v>
      </c>
      <c r="J24" s="7">
        <v>1500000</v>
      </c>
      <c r="K24" s="5">
        <v>1500000</v>
      </c>
      <c r="L24" s="5">
        <v>1000000</v>
      </c>
      <c r="M24" s="5">
        <v>500000</v>
      </c>
      <c r="N24" s="18">
        <v>1000000</v>
      </c>
      <c r="O24" s="19">
        <v>1750000</v>
      </c>
      <c r="P24" s="5">
        <v>0</v>
      </c>
      <c r="Q24" s="5">
        <v>753000</v>
      </c>
      <c r="R24" s="28"/>
      <c r="S24" s="20">
        <f t="shared" si="0"/>
        <v>11</v>
      </c>
      <c r="T24" s="21">
        <f t="shared" si="1"/>
        <v>14253000</v>
      </c>
      <c r="U24" s="22">
        <v>12</v>
      </c>
      <c r="V24" s="23">
        <f t="shared" si="2"/>
        <v>1187750</v>
      </c>
      <c r="W24" s="32">
        <f t="shared" si="3"/>
        <v>1187000</v>
      </c>
      <c r="X24" s="83">
        <v>1187000</v>
      </c>
      <c r="Y24" s="121">
        <v>1187000</v>
      </c>
    </row>
    <row r="25" spans="1:25" s="25" customFormat="1" ht="81" customHeight="1" x14ac:dyDescent="0.45">
      <c r="A25" s="99" t="s">
        <v>77</v>
      </c>
      <c r="B25" s="100" t="s">
        <v>78</v>
      </c>
      <c r="C25" s="101" t="s">
        <v>22</v>
      </c>
      <c r="D25" s="92">
        <v>6223000</v>
      </c>
      <c r="E25" s="4"/>
      <c r="F25" s="5">
        <v>2000000</v>
      </c>
      <c r="G25" s="5">
        <v>6223000</v>
      </c>
      <c r="H25" s="5">
        <v>5000000</v>
      </c>
      <c r="I25" s="6">
        <v>3000000</v>
      </c>
      <c r="J25" s="7">
        <v>3500000</v>
      </c>
      <c r="K25" s="5">
        <v>2000000</v>
      </c>
      <c r="L25" s="5">
        <v>3500000</v>
      </c>
      <c r="M25" s="5">
        <v>6200000</v>
      </c>
      <c r="N25" s="18">
        <v>3500000</v>
      </c>
      <c r="O25" s="19">
        <v>2900000</v>
      </c>
      <c r="P25" s="5">
        <v>2000000</v>
      </c>
      <c r="Q25" s="5">
        <v>2676000</v>
      </c>
      <c r="R25" s="27"/>
      <c r="S25" s="20">
        <f t="shared" si="0"/>
        <v>12</v>
      </c>
      <c r="T25" s="21">
        <f t="shared" si="1"/>
        <v>42499000</v>
      </c>
      <c r="U25" s="22">
        <v>12</v>
      </c>
      <c r="V25" s="23">
        <f t="shared" si="2"/>
        <v>3541583.3333333335</v>
      </c>
      <c r="W25" s="24">
        <f t="shared" si="3"/>
        <v>3541000</v>
      </c>
      <c r="X25" s="83">
        <v>3541000</v>
      </c>
      <c r="Y25" s="121">
        <v>3541000</v>
      </c>
    </row>
    <row r="26" spans="1:25" s="25" customFormat="1" ht="81" customHeight="1" x14ac:dyDescent="0.45">
      <c r="A26" s="99" t="s">
        <v>79</v>
      </c>
      <c r="B26" s="100" t="s">
        <v>80</v>
      </c>
      <c r="C26" s="101" t="s">
        <v>81</v>
      </c>
      <c r="D26" s="92">
        <v>1973400</v>
      </c>
      <c r="E26" s="4"/>
      <c r="F26" s="5">
        <v>1974000</v>
      </c>
      <c r="G26" s="5">
        <v>750000</v>
      </c>
      <c r="H26" s="5">
        <v>1500000</v>
      </c>
      <c r="I26" s="6">
        <v>0</v>
      </c>
      <c r="J26" s="7">
        <v>1000000</v>
      </c>
      <c r="K26" s="5">
        <v>0</v>
      </c>
      <c r="L26" s="5">
        <v>1750000</v>
      </c>
      <c r="M26" s="5">
        <v>1900000</v>
      </c>
      <c r="N26" s="18">
        <v>1500000</v>
      </c>
      <c r="O26" s="19">
        <v>1000000</v>
      </c>
      <c r="P26" s="5">
        <v>1973400</v>
      </c>
      <c r="Q26" s="5">
        <v>1900000</v>
      </c>
      <c r="R26" s="27"/>
      <c r="S26" s="20">
        <f t="shared" si="0"/>
        <v>10</v>
      </c>
      <c r="T26" s="21">
        <f t="shared" si="1"/>
        <v>15247400</v>
      </c>
      <c r="U26" s="22">
        <v>12</v>
      </c>
      <c r="V26" s="23">
        <f t="shared" si="2"/>
        <v>1270616.6666666667</v>
      </c>
      <c r="W26" s="24">
        <f t="shared" si="3"/>
        <v>1270000</v>
      </c>
      <c r="X26" s="83">
        <v>1270000</v>
      </c>
      <c r="Y26" s="121">
        <v>1270000</v>
      </c>
    </row>
    <row r="27" spans="1:25" s="15" customFormat="1" ht="81" customHeight="1" x14ac:dyDescent="0.45">
      <c r="A27" s="99" t="s">
        <v>82</v>
      </c>
      <c r="B27" s="100" t="s">
        <v>83</v>
      </c>
      <c r="C27" s="101" t="s">
        <v>22</v>
      </c>
      <c r="D27" s="92">
        <v>1192000</v>
      </c>
      <c r="E27" s="4"/>
      <c r="F27" s="5">
        <v>1192000</v>
      </c>
      <c r="G27" s="5">
        <v>500000</v>
      </c>
      <c r="H27" s="5">
        <v>1192000</v>
      </c>
      <c r="I27" s="6">
        <v>1000000</v>
      </c>
      <c r="J27" s="7">
        <v>1000000</v>
      </c>
      <c r="K27" s="5">
        <v>1000000</v>
      </c>
      <c r="L27" s="5">
        <v>750000</v>
      </c>
      <c r="M27" s="5">
        <v>500000</v>
      </c>
      <c r="N27" s="18">
        <v>1000000</v>
      </c>
      <c r="O27" s="19">
        <v>500000</v>
      </c>
      <c r="P27" s="5">
        <v>1000000</v>
      </c>
      <c r="Q27" s="5">
        <v>512560</v>
      </c>
      <c r="R27" s="27"/>
      <c r="S27" s="20">
        <f t="shared" si="0"/>
        <v>12</v>
      </c>
      <c r="T27" s="21">
        <f t="shared" si="1"/>
        <v>10146560</v>
      </c>
      <c r="U27" s="22">
        <v>12</v>
      </c>
      <c r="V27" s="23">
        <f t="shared" si="2"/>
        <v>845546.66666666663</v>
      </c>
      <c r="W27" s="24">
        <f t="shared" si="3"/>
        <v>845000</v>
      </c>
      <c r="X27" s="83">
        <v>845000</v>
      </c>
      <c r="Y27" s="121">
        <v>845000</v>
      </c>
    </row>
    <row r="28" spans="1:25" s="15" customFormat="1" ht="81" customHeight="1" x14ac:dyDescent="0.45">
      <c r="A28" s="102" t="s">
        <v>84</v>
      </c>
      <c r="B28" s="102" t="s">
        <v>85</v>
      </c>
      <c r="C28" s="101" t="s">
        <v>86</v>
      </c>
      <c r="D28" s="92">
        <v>8652400</v>
      </c>
      <c r="E28" s="4"/>
      <c r="F28" s="5">
        <v>5000000</v>
      </c>
      <c r="G28" s="5">
        <v>4000000</v>
      </c>
      <c r="H28" s="5">
        <v>0</v>
      </c>
      <c r="I28" s="6">
        <v>5000000</v>
      </c>
      <c r="J28" s="7">
        <v>4500000</v>
      </c>
      <c r="K28" s="5">
        <v>4000000</v>
      </c>
      <c r="L28" s="5">
        <v>7500000</v>
      </c>
      <c r="M28" s="5">
        <v>2500000</v>
      </c>
      <c r="N28" s="18">
        <v>2000000</v>
      </c>
      <c r="O28" s="19">
        <v>2800000</v>
      </c>
      <c r="P28" s="5">
        <v>4000000</v>
      </c>
      <c r="Q28" s="5">
        <v>3720000</v>
      </c>
      <c r="R28" s="27"/>
      <c r="S28" s="20">
        <f t="shared" si="0"/>
        <v>11</v>
      </c>
      <c r="T28" s="21">
        <f t="shared" si="1"/>
        <v>45020000</v>
      </c>
      <c r="U28" s="22">
        <v>12</v>
      </c>
      <c r="V28" s="23">
        <f t="shared" si="2"/>
        <v>3751666.6666666665</v>
      </c>
      <c r="W28" s="24">
        <f t="shared" si="3"/>
        <v>3751000</v>
      </c>
      <c r="X28" s="83">
        <v>3751000</v>
      </c>
      <c r="Y28" s="121">
        <v>3751000</v>
      </c>
    </row>
    <row r="29" spans="1:25" s="15" customFormat="1" ht="81" customHeight="1" x14ac:dyDescent="0.45">
      <c r="A29" s="103" t="s">
        <v>87</v>
      </c>
      <c r="B29" s="102" t="s">
        <v>88</v>
      </c>
      <c r="C29" s="101" t="s">
        <v>89</v>
      </c>
      <c r="D29" s="92">
        <v>6883400</v>
      </c>
      <c r="E29" s="4"/>
      <c r="F29" s="5">
        <v>4000000</v>
      </c>
      <c r="G29" s="5">
        <v>3000000</v>
      </c>
      <c r="H29" s="5">
        <v>0</v>
      </c>
      <c r="I29" s="6">
        <v>5000000</v>
      </c>
      <c r="J29" s="7">
        <v>3000000</v>
      </c>
      <c r="K29" s="5">
        <v>1500000</v>
      </c>
      <c r="L29" s="5">
        <v>5500000</v>
      </c>
      <c r="M29" s="5">
        <v>2000000</v>
      </c>
      <c r="N29" s="18">
        <v>2000000</v>
      </c>
      <c r="O29" s="19">
        <v>4000000</v>
      </c>
      <c r="P29" s="5">
        <v>5000000</v>
      </c>
      <c r="Q29" s="5">
        <v>2960000</v>
      </c>
      <c r="R29" s="9"/>
      <c r="S29" s="20">
        <f t="shared" si="0"/>
        <v>11</v>
      </c>
      <c r="T29" s="21">
        <f t="shared" si="1"/>
        <v>37960000</v>
      </c>
      <c r="U29" s="22">
        <v>12</v>
      </c>
      <c r="V29" s="23">
        <f t="shared" si="2"/>
        <v>3163333.3333333335</v>
      </c>
      <c r="W29" s="24">
        <f t="shared" si="3"/>
        <v>3163000</v>
      </c>
      <c r="X29" s="83">
        <v>3163000</v>
      </c>
      <c r="Y29" s="121">
        <v>3163000</v>
      </c>
    </row>
    <row r="30" spans="1:25" s="15" customFormat="1" ht="81" customHeight="1" x14ac:dyDescent="0.45">
      <c r="A30" s="103" t="s">
        <v>90</v>
      </c>
      <c r="B30" s="102" t="s">
        <v>91</v>
      </c>
      <c r="C30" s="101" t="s">
        <v>92</v>
      </c>
      <c r="D30" s="92">
        <v>4200000</v>
      </c>
      <c r="E30" s="4"/>
      <c r="F30" s="33">
        <v>3200000</v>
      </c>
      <c r="G30" s="33">
        <v>2000000</v>
      </c>
      <c r="H30" s="33">
        <v>4200000</v>
      </c>
      <c r="I30" s="34">
        <v>2000000</v>
      </c>
      <c r="J30" s="7">
        <v>800000</v>
      </c>
      <c r="K30" s="33">
        <v>3800000</v>
      </c>
      <c r="L30" s="33">
        <v>2500000</v>
      </c>
      <c r="M30" s="33">
        <v>3000000</v>
      </c>
      <c r="N30" s="18">
        <v>2000000</v>
      </c>
      <c r="O30" s="35">
        <v>1900000</v>
      </c>
      <c r="P30" s="33">
        <v>3000000</v>
      </c>
      <c r="Q30" s="33">
        <v>1800000</v>
      </c>
      <c r="R30" s="27"/>
      <c r="S30" s="20">
        <f t="shared" si="0"/>
        <v>12</v>
      </c>
      <c r="T30" s="21">
        <f t="shared" si="1"/>
        <v>30200000</v>
      </c>
      <c r="U30" s="22">
        <v>12</v>
      </c>
      <c r="V30" s="23">
        <f t="shared" si="2"/>
        <v>2516666.6666666665</v>
      </c>
      <c r="W30" s="24">
        <f t="shared" si="3"/>
        <v>2516000</v>
      </c>
      <c r="X30" s="83">
        <v>2516000</v>
      </c>
      <c r="Y30" s="121">
        <v>2516000</v>
      </c>
    </row>
    <row r="31" spans="1:25" s="15" customFormat="1" ht="81" customHeight="1" x14ac:dyDescent="0.45">
      <c r="A31" s="103" t="s">
        <v>93</v>
      </c>
      <c r="B31" s="102" t="s">
        <v>94</v>
      </c>
      <c r="C31" s="101" t="s">
        <v>74</v>
      </c>
      <c r="D31" s="92">
        <v>6788000</v>
      </c>
      <c r="E31" s="4"/>
      <c r="F31" s="5">
        <v>3700000</v>
      </c>
      <c r="G31" s="5">
        <v>4000000</v>
      </c>
      <c r="H31" s="5">
        <v>5500000</v>
      </c>
      <c r="I31" s="6">
        <v>4500000</v>
      </c>
      <c r="J31" s="7">
        <v>2100000</v>
      </c>
      <c r="K31" s="5">
        <v>3000000</v>
      </c>
      <c r="L31" s="5">
        <v>3000000</v>
      </c>
      <c r="M31" s="5">
        <v>3000000</v>
      </c>
      <c r="N31" s="18">
        <v>3760000</v>
      </c>
      <c r="O31" s="19">
        <v>2900000</v>
      </c>
      <c r="P31" s="5">
        <v>2000000</v>
      </c>
      <c r="Q31" s="5">
        <v>2920000</v>
      </c>
      <c r="R31" s="27"/>
      <c r="S31" s="20">
        <f t="shared" si="0"/>
        <v>12</v>
      </c>
      <c r="T31" s="21">
        <f t="shared" si="1"/>
        <v>40380000</v>
      </c>
      <c r="U31" s="22">
        <v>12</v>
      </c>
      <c r="V31" s="23">
        <f t="shared" si="2"/>
        <v>3365000</v>
      </c>
      <c r="W31" s="24">
        <f t="shared" si="3"/>
        <v>3365000</v>
      </c>
      <c r="X31" s="83">
        <v>3365000</v>
      </c>
      <c r="Y31" s="121">
        <v>3365000</v>
      </c>
    </row>
    <row r="32" spans="1:25" s="15" customFormat="1" ht="81" customHeight="1" x14ac:dyDescent="0.45">
      <c r="A32" s="102" t="s">
        <v>95</v>
      </c>
      <c r="B32" s="102" t="s">
        <v>96</v>
      </c>
      <c r="C32" s="101" t="s">
        <v>97</v>
      </c>
      <c r="D32" s="92">
        <v>5416000</v>
      </c>
      <c r="E32" s="4"/>
      <c r="F32" s="5">
        <v>5400000</v>
      </c>
      <c r="G32" s="5">
        <v>4000000</v>
      </c>
      <c r="H32" s="5">
        <v>5416000</v>
      </c>
      <c r="I32" s="6">
        <v>3500000</v>
      </c>
      <c r="J32" s="7">
        <v>2000000</v>
      </c>
      <c r="K32" s="5">
        <v>5416000</v>
      </c>
      <c r="L32" s="5">
        <v>750000</v>
      </c>
      <c r="M32" s="5">
        <v>2000000</v>
      </c>
      <c r="N32" s="18">
        <v>750000</v>
      </c>
      <c r="O32" s="19">
        <v>2800000</v>
      </c>
      <c r="P32" s="5">
        <v>1000000</v>
      </c>
      <c r="Q32" s="5">
        <v>2330000</v>
      </c>
      <c r="R32" s="27"/>
      <c r="S32" s="20">
        <f t="shared" si="0"/>
        <v>12</v>
      </c>
      <c r="T32" s="21">
        <f t="shared" si="1"/>
        <v>35362000</v>
      </c>
      <c r="U32" s="22">
        <v>12</v>
      </c>
      <c r="V32" s="23">
        <f t="shared" si="2"/>
        <v>2946833.3333333335</v>
      </c>
      <c r="W32" s="24">
        <f t="shared" si="3"/>
        <v>2946000</v>
      </c>
      <c r="X32" s="83">
        <v>2946000</v>
      </c>
      <c r="Y32" s="121">
        <v>2946000</v>
      </c>
    </row>
    <row r="33" spans="1:26" s="15" customFormat="1" ht="81" customHeight="1" x14ac:dyDescent="0.45">
      <c r="A33" s="99" t="s">
        <v>98</v>
      </c>
      <c r="B33" s="100" t="s">
        <v>99</v>
      </c>
      <c r="C33" s="101" t="s">
        <v>100</v>
      </c>
      <c r="D33" s="92">
        <v>3750000</v>
      </c>
      <c r="E33" s="4"/>
      <c r="F33" s="5">
        <v>3750000</v>
      </c>
      <c r="G33" s="5">
        <v>2000000</v>
      </c>
      <c r="H33" s="5">
        <v>0</v>
      </c>
      <c r="I33" s="6">
        <v>2650000</v>
      </c>
      <c r="J33" s="7">
        <v>2200000</v>
      </c>
      <c r="K33" s="5">
        <v>2000000</v>
      </c>
      <c r="L33" s="5">
        <v>2250000</v>
      </c>
      <c r="M33" s="5">
        <v>3750000</v>
      </c>
      <c r="N33" s="18">
        <v>2500000</v>
      </c>
      <c r="O33" s="19">
        <v>2600000</v>
      </c>
      <c r="P33" s="5">
        <v>3000000</v>
      </c>
      <c r="Q33" s="5">
        <v>1612500</v>
      </c>
      <c r="R33" s="28"/>
      <c r="S33" s="20">
        <f t="shared" si="0"/>
        <v>11</v>
      </c>
      <c r="T33" s="21">
        <f t="shared" si="1"/>
        <v>28312500</v>
      </c>
      <c r="U33" s="22">
        <v>12</v>
      </c>
      <c r="V33" s="23">
        <f t="shared" si="2"/>
        <v>2359375</v>
      </c>
      <c r="W33" s="24">
        <f t="shared" si="3"/>
        <v>2359000</v>
      </c>
      <c r="X33" s="83">
        <v>2359000</v>
      </c>
      <c r="Y33" s="121">
        <v>2359000</v>
      </c>
    </row>
    <row r="34" spans="1:26" s="29" customFormat="1" ht="81" customHeight="1" x14ac:dyDescent="0.45">
      <c r="A34" s="102" t="s">
        <v>101</v>
      </c>
      <c r="B34" s="102" t="s">
        <v>102</v>
      </c>
      <c r="C34" s="101" t="s">
        <v>22</v>
      </c>
      <c r="D34" s="92">
        <v>8586200</v>
      </c>
      <c r="E34" s="4"/>
      <c r="F34" s="5">
        <v>2000000</v>
      </c>
      <c r="G34" s="5">
        <v>4000000</v>
      </c>
      <c r="H34" s="5">
        <v>3000000</v>
      </c>
      <c r="I34" s="6">
        <v>3000000</v>
      </c>
      <c r="J34" s="7">
        <v>3000000</v>
      </c>
      <c r="K34" s="5">
        <v>2000000</v>
      </c>
      <c r="L34" s="5">
        <v>3500000</v>
      </c>
      <c r="M34" s="5">
        <v>5000000</v>
      </c>
      <c r="N34" s="18">
        <v>2500000</v>
      </c>
      <c r="O34" s="19">
        <v>2800000</v>
      </c>
      <c r="P34" s="5">
        <v>4000000</v>
      </c>
      <c r="Q34" s="5">
        <v>3700000</v>
      </c>
      <c r="R34" s="27"/>
      <c r="S34" s="20">
        <f t="shared" si="0"/>
        <v>12</v>
      </c>
      <c r="T34" s="21">
        <f t="shared" si="1"/>
        <v>38500000</v>
      </c>
      <c r="U34" s="22">
        <v>12</v>
      </c>
      <c r="V34" s="23">
        <f t="shared" si="2"/>
        <v>3208333.3333333335</v>
      </c>
      <c r="W34" s="24">
        <f t="shared" si="3"/>
        <v>3208000</v>
      </c>
      <c r="X34" s="83">
        <v>3208000</v>
      </c>
      <c r="Y34" s="121">
        <v>3208000</v>
      </c>
    </row>
    <row r="35" spans="1:26" s="15" customFormat="1" ht="81" customHeight="1" x14ac:dyDescent="0.45">
      <c r="A35" s="99" t="s">
        <v>103</v>
      </c>
      <c r="B35" s="100" t="s">
        <v>104</v>
      </c>
      <c r="C35" s="101" t="s">
        <v>22</v>
      </c>
      <c r="D35" s="92">
        <v>8800000</v>
      </c>
      <c r="E35" s="4"/>
      <c r="F35" s="5">
        <v>3800000</v>
      </c>
      <c r="G35" s="5">
        <v>2000000</v>
      </c>
      <c r="H35" s="5">
        <v>6000000</v>
      </c>
      <c r="I35" s="6">
        <v>7000000</v>
      </c>
      <c r="J35" s="7">
        <v>6000000</v>
      </c>
      <c r="K35" s="5">
        <v>2263800</v>
      </c>
      <c r="L35" s="5">
        <v>3000000</v>
      </c>
      <c r="M35" s="5">
        <v>3000000</v>
      </c>
      <c r="N35" s="18">
        <v>2000000</v>
      </c>
      <c r="O35" s="19">
        <v>2500000</v>
      </c>
      <c r="P35" s="5">
        <v>3976600</v>
      </c>
      <c r="Q35" s="5">
        <v>3784000</v>
      </c>
      <c r="R35" s="9"/>
      <c r="S35" s="20">
        <f t="shared" si="0"/>
        <v>12</v>
      </c>
      <c r="T35" s="21">
        <f t="shared" si="1"/>
        <v>45324400</v>
      </c>
      <c r="U35" s="22">
        <v>12</v>
      </c>
      <c r="V35" s="23">
        <f t="shared" si="2"/>
        <v>3777033.3333333335</v>
      </c>
      <c r="W35" s="24">
        <f t="shared" si="3"/>
        <v>3777000</v>
      </c>
      <c r="X35" s="84">
        <v>3777000</v>
      </c>
      <c r="Y35" s="122">
        <v>3777000</v>
      </c>
      <c r="Z35" s="36"/>
    </row>
    <row r="36" spans="1:26" s="15" customFormat="1" ht="81" customHeight="1" x14ac:dyDescent="0.45">
      <c r="A36" s="99" t="s">
        <v>105</v>
      </c>
      <c r="B36" s="100" t="s">
        <v>106</v>
      </c>
      <c r="C36" s="101" t="s">
        <v>107</v>
      </c>
      <c r="D36" s="92">
        <v>2400000</v>
      </c>
      <c r="E36" s="4"/>
      <c r="F36" s="5">
        <v>1400000</v>
      </c>
      <c r="G36" s="5">
        <v>1000000</v>
      </c>
      <c r="H36" s="5">
        <v>0</v>
      </c>
      <c r="I36" s="6">
        <v>0</v>
      </c>
      <c r="J36" s="7">
        <v>1000000</v>
      </c>
      <c r="K36" s="5">
        <v>0</v>
      </c>
      <c r="L36" s="5">
        <v>1300000</v>
      </c>
      <c r="M36" s="5">
        <v>0</v>
      </c>
      <c r="N36" s="18">
        <v>1500000</v>
      </c>
      <c r="O36" s="19">
        <v>1100000</v>
      </c>
      <c r="P36" s="5">
        <v>1000000</v>
      </c>
      <c r="Q36" s="5">
        <v>2400000</v>
      </c>
      <c r="R36" s="9"/>
      <c r="S36" s="20">
        <f t="shared" si="0"/>
        <v>8</v>
      </c>
      <c r="T36" s="21">
        <f t="shared" si="1"/>
        <v>10700000</v>
      </c>
      <c r="U36" s="22">
        <v>12</v>
      </c>
      <c r="V36" s="23">
        <f t="shared" si="2"/>
        <v>891666.66666666663</v>
      </c>
      <c r="W36" s="24">
        <f t="shared" si="3"/>
        <v>891000</v>
      </c>
      <c r="X36" s="84">
        <v>891000</v>
      </c>
      <c r="Y36" s="122">
        <v>891000</v>
      </c>
      <c r="Z36" s="36"/>
    </row>
    <row r="37" spans="1:26" s="15" customFormat="1" ht="81" customHeight="1" x14ac:dyDescent="0.45">
      <c r="A37" s="99" t="s">
        <v>108</v>
      </c>
      <c r="B37" s="100" t="s">
        <v>109</v>
      </c>
      <c r="C37" s="101" t="s">
        <v>110</v>
      </c>
      <c r="D37" s="92">
        <v>3887100</v>
      </c>
      <c r="E37" s="4"/>
      <c r="F37" s="5">
        <v>2000000</v>
      </c>
      <c r="G37" s="5">
        <v>3000000</v>
      </c>
      <c r="H37" s="5">
        <v>3887100</v>
      </c>
      <c r="I37" s="6">
        <v>0</v>
      </c>
      <c r="J37" s="7">
        <v>1000000</v>
      </c>
      <c r="K37" s="5">
        <v>3000000</v>
      </c>
      <c r="L37" s="5">
        <v>700000</v>
      </c>
      <c r="M37" s="5">
        <v>2500000</v>
      </c>
      <c r="N37" s="18">
        <v>3800000</v>
      </c>
      <c r="O37" s="19">
        <v>2000000</v>
      </c>
      <c r="P37" s="5">
        <v>1000000</v>
      </c>
      <c r="Q37" s="5">
        <v>1670000</v>
      </c>
      <c r="R37" s="9"/>
      <c r="S37" s="20">
        <f t="shared" si="0"/>
        <v>11</v>
      </c>
      <c r="T37" s="21">
        <f t="shared" si="1"/>
        <v>24557100</v>
      </c>
      <c r="U37" s="22">
        <v>12</v>
      </c>
      <c r="V37" s="23">
        <f t="shared" si="2"/>
        <v>2046425</v>
      </c>
      <c r="W37" s="24">
        <f t="shared" si="3"/>
        <v>2046000</v>
      </c>
      <c r="X37" s="83">
        <v>2046000</v>
      </c>
      <c r="Y37" s="121">
        <v>2046000</v>
      </c>
    </row>
    <row r="38" spans="1:26" s="15" customFormat="1" ht="81" customHeight="1" x14ac:dyDescent="0.45">
      <c r="A38" s="102" t="s">
        <v>111</v>
      </c>
      <c r="B38" s="102" t="s">
        <v>112</v>
      </c>
      <c r="C38" s="101" t="s">
        <v>113</v>
      </c>
      <c r="D38" s="92">
        <v>1246000</v>
      </c>
      <c r="E38" s="4"/>
      <c r="F38" s="5">
        <v>1246000</v>
      </c>
      <c r="G38" s="5">
        <v>1246000</v>
      </c>
      <c r="H38" s="5">
        <v>1246000</v>
      </c>
      <c r="I38" s="6">
        <v>0</v>
      </c>
      <c r="J38" s="7">
        <v>0</v>
      </c>
      <c r="K38" s="5">
        <v>1200000</v>
      </c>
      <c r="L38" s="5">
        <v>750000</v>
      </c>
      <c r="M38" s="5">
        <v>1000000</v>
      </c>
      <c r="N38" s="31">
        <v>0</v>
      </c>
      <c r="O38" s="19">
        <v>550000</v>
      </c>
      <c r="P38" s="5">
        <v>0</v>
      </c>
      <c r="Q38" s="5">
        <v>535780</v>
      </c>
      <c r="R38" s="9"/>
      <c r="S38" s="20">
        <f t="shared" si="0"/>
        <v>8</v>
      </c>
      <c r="T38" s="21">
        <f t="shared" si="1"/>
        <v>7773780</v>
      </c>
      <c r="U38" s="22">
        <v>12</v>
      </c>
      <c r="V38" s="23">
        <f t="shared" si="2"/>
        <v>647815</v>
      </c>
      <c r="W38" s="24">
        <f t="shared" si="3"/>
        <v>647000</v>
      </c>
      <c r="X38" s="83">
        <v>1246000</v>
      </c>
      <c r="Y38" s="121">
        <v>1246000</v>
      </c>
    </row>
    <row r="39" spans="1:26" s="15" customFormat="1" ht="81" customHeight="1" x14ac:dyDescent="0.45">
      <c r="A39" s="102" t="s">
        <v>114</v>
      </c>
      <c r="B39" s="102" t="s">
        <v>115</v>
      </c>
      <c r="C39" s="101" t="s">
        <v>116</v>
      </c>
      <c r="D39" s="92">
        <v>3505600</v>
      </c>
      <c r="E39" s="4"/>
      <c r="F39" s="5">
        <v>3505000</v>
      </c>
      <c r="G39" s="5">
        <v>100000</v>
      </c>
      <c r="H39" s="5">
        <v>737000</v>
      </c>
      <c r="I39" s="6">
        <v>600000</v>
      </c>
      <c r="J39" s="7">
        <v>0</v>
      </c>
      <c r="K39" s="5">
        <v>737000</v>
      </c>
      <c r="L39" s="5">
        <v>0</v>
      </c>
      <c r="M39" s="5">
        <v>700000</v>
      </c>
      <c r="N39" s="18">
        <v>3500000</v>
      </c>
      <c r="O39" s="19">
        <v>738000</v>
      </c>
      <c r="P39" s="5">
        <v>0</v>
      </c>
      <c r="Q39" s="5">
        <v>1500000</v>
      </c>
      <c r="R39" s="9"/>
      <c r="S39" s="20">
        <f t="shared" si="0"/>
        <v>9</v>
      </c>
      <c r="T39" s="21">
        <f t="shared" si="1"/>
        <v>12117000</v>
      </c>
      <c r="U39" s="22">
        <v>12</v>
      </c>
      <c r="V39" s="23">
        <f t="shared" si="2"/>
        <v>1009750</v>
      </c>
      <c r="W39" s="24">
        <f t="shared" si="3"/>
        <v>1009000</v>
      </c>
      <c r="X39" s="83">
        <v>737000</v>
      </c>
      <c r="Y39" s="121">
        <v>737000</v>
      </c>
    </row>
    <row r="40" spans="1:26" s="15" customFormat="1" ht="79.5" x14ac:dyDescent="0.45">
      <c r="A40" s="102" t="s">
        <v>117</v>
      </c>
      <c r="B40" s="102" t="s">
        <v>118</v>
      </c>
      <c r="C40" s="101" t="s">
        <v>119</v>
      </c>
      <c r="D40" s="92">
        <v>2356000</v>
      </c>
      <c r="E40" s="4"/>
      <c r="F40" s="5">
        <v>2231000</v>
      </c>
      <c r="G40" s="5">
        <v>0</v>
      </c>
      <c r="H40" s="5">
        <v>2356000</v>
      </c>
      <c r="I40" s="6">
        <v>0</v>
      </c>
      <c r="J40" s="7">
        <v>0</v>
      </c>
      <c r="K40" s="5">
        <v>2356000</v>
      </c>
      <c r="L40" s="5">
        <v>700000</v>
      </c>
      <c r="M40" s="5">
        <v>2000000</v>
      </c>
      <c r="N40" s="31">
        <v>0</v>
      </c>
      <c r="O40" s="19">
        <v>1400000</v>
      </c>
      <c r="P40" s="5">
        <v>0</v>
      </c>
      <c r="Q40" s="5">
        <v>1020000</v>
      </c>
      <c r="R40" s="9"/>
      <c r="S40" s="20">
        <f t="shared" si="0"/>
        <v>7</v>
      </c>
      <c r="T40" s="21">
        <f t="shared" si="1"/>
        <v>12063000</v>
      </c>
      <c r="U40" s="22">
        <v>12</v>
      </c>
      <c r="V40" s="23">
        <f t="shared" si="2"/>
        <v>1005250</v>
      </c>
      <c r="W40" s="24">
        <f t="shared" si="3"/>
        <v>1005000</v>
      </c>
      <c r="X40" s="83">
        <v>0</v>
      </c>
      <c r="Y40" s="121">
        <v>1005000</v>
      </c>
    </row>
    <row r="41" spans="1:26" s="15" customFormat="1" ht="81" customHeight="1" x14ac:dyDescent="0.45">
      <c r="A41" s="102" t="s">
        <v>120</v>
      </c>
      <c r="B41" s="102" t="s">
        <v>121</v>
      </c>
      <c r="C41" s="101" t="s">
        <v>122</v>
      </c>
      <c r="D41" s="92">
        <v>1320000</v>
      </c>
      <c r="E41" s="4"/>
      <c r="F41" s="5">
        <v>1320000</v>
      </c>
      <c r="G41" s="5">
        <v>0</v>
      </c>
      <c r="H41" s="5">
        <v>1320000</v>
      </c>
      <c r="I41" s="6">
        <v>0</v>
      </c>
      <c r="J41" s="7">
        <v>0</v>
      </c>
      <c r="K41" s="5">
        <v>1320000</v>
      </c>
      <c r="L41" s="5">
        <v>750000</v>
      </c>
      <c r="M41" s="5">
        <v>0</v>
      </c>
      <c r="N41" s="31">
        <v>0</v>
      </c>
      <c r="O41" s="19">
        <v>550000</v>
      </c>
      <c r="P41" s="5">
        <v>0</v>
      </c>
      <c r="Q41" s="5">
        <v>567600</v>
      </c>
      <c r="R41" s="9"/>
      <c r="S41" s="20">
        <f t="shared" si="0"/>
        <v>6</v>
      </c>
      <c r="T41" s="21">
        <f t="shared" si="1"/>
        <v>5827600</v>
      </c>
      <c r="U41" s="22">
        <v>12</v>
      </c>
      <c r="V41" s="23">
        <f t="shared" si="2"/>
        <v>485633.33333333331</v>
      </c>
      <c r="W41" s="24">
        <f t="shared" si="3"/>
        <v>485000</v>
      </c>
      <c r="X41" s="83">
        <v>0</v>
      </c>
      <c r="Y41" s="121">
        <v>0</v>
      </c>
    </row>
    <row r="42" spans="1:26" s="15" customFormat="1" ht="81" customHeight="1" x14ac:dyDescent="0.45">
      <c r="A42" s="102" t="s">
        <v>123</v>
      </c>
      <c r="B42" s="102" t="s">
        <v>124</v>
      </c>
      <c r="C42" s="101" t="s">
        <v>125</v>
      </c>
      <c r="D42" s="92">
        <v>4337200</v>
      </c>
      <c r="E42" s="4"/>
      <c r="F42" s="5">
        <v>4337000</v>
      </c>
      <c r="G42" s="5">
        <v>4000000</v>
      </c>
      <c r="H42" s="5">
        <v>3036000</v>
      </c>
      <c r="I42" s="6">
        <v>4000000</v>
      </c>
      <c r="J42" s="7">
        <v>4337000</v>
      </c>
      <c r="K42" s="5">
        <v>4337200</v>
      </c>
      <c r="L42" s="5">
        <v>3500000</v>
      </c>
      <c r="M42" s="5">
        <v>0</v>
      </c>
      <c r="N42" s="18">
        <v>4300000</v>
      </c>
      <c r="O42" s="5">
        <v>2178000</v>
      </c>
      <c r="P42" s="5">
        <v>3000000</v>
      </c>
      <c r="Q42" s="5">
        <v>1865000</v>
      </c>
      <c r="R42" s="9"/>
      <c r="S42" s="20">
        <f t="shared" si="0"/>
        <v>11</v>
      </c>
      <c r="T42" s="21">
        <f t="shared" si="1"/>
        <v>38890200</v>
      </c>
      <c r="U42" s="22">
        <v>12</v>
      </c>
      <c r="V42" s="23">
        <f t="shared" si="2"/>
        <v>3240850</v>
      </c>
      <c r="W42" s="24">
        <f t="shared" si="3"/>
        <v>3240000</v>
      </c>
      <c r="X42" s="83">
        <v>4337000</v>
      </c>
      <c r="Y42" s="121">
        <v>4337000</v>
      </c>
    </row>
    <row r="43" spans="1:26" s="15" customFormat="1" ht="81" customHeight="1" x14ac:dyDescent="0.45">
      <c r="A43" s="102" t="s">
        <v>126</v>
      </c>
      <c r="B43" s="102" t="s">
        <v>127</v>
      </c>
      <c r="C43" s="101" t="s">
        <v>128</v>
      </c>
      <c r="D43" s="92">
        <v>7969100</v>
      </c>
      <c r="E43" s="4"/>
      <c r="F43" s="5">
        <v>0</v>
      </c>
      <c r="G43" s="5">
        <v>0</v>
      </c>
      <c r="H43" s="5">
        <v>0</v>
      </c>
      <c r="I43" s="6">
        <v>0</v>
      </c>
      <c r="J43" s="7">
        <v>0</v>
      </c>
      <c r="K43" s="5">
        <v>0</v>
      </c>
      <c r="L43" s="5">
        <v>0</v>
      </c>
      <c r="M43" s="5">
        <v>0</v>
      </c>
      <c r="N43" s="31">
        <v>0</v>
      </c>
      <c r="O43" s="5">
        <v>0</v>
      </c>
      <c r="P43" s="5">
        <v>0</v>
      </c>
      <c r="Q43" s="5">
        <v>1500000</v>
      </c>
      <c r="R43" s="9"/>
      <c r="S43" s="20">
        <f t="shared" si="0"/>
        <v>1</v>
      </c>
      <c r="T43" s="21">
        <f t="shared" si="1"/>
        <v>1500000</v>
      </c>
      <c r="U43" s="22">
        <v>12</v>
      </c>
      <c r="V43" s="23">
        <f t="shared" si="2"/>
        <v>125000</v>
      </c>
      <c r="W43" s="24">
        <f t="shared" si="3"/>
        <v>125000</v>
      </c>
      <c r="X43" s="83">
        <v>0</v>
      </c>
      <c r="Y43" s="121">
        <v>0</v>
      </c>
    </row>
    <row r="44" spans="1:26" s="15" customFormat="1" ht="81" customHeight="1" x14ac:dyDescent="0.45">
      <c r="A44" s="102" t="s">
        <v>129</v>
      </c>
      <c r="B44" s="102" t="s">
        <v>130</v>
      </c>
      <c r="C44" s="101" t="s">
        <v>131</v>
      </c>
      <c r="D44" s="92">
        <v>750000</v>
      </c>
      <c r="E44" s="4"/>
      <c r="F44" s="5">
        <v>750000</v>
      </c>
      <c r="G44" s="5">
        <v>0</v>
      </c>
      <c r="H44" s="5">
        <v>750000</v>
      </c>
      <c r="I44" s="6">
        <v>750000</v>
      </c>
      <c r="J44" s="7">
        <v>0</v>
      </c>
      <c r="K44" s="5">
        <v>0</v>
      </c>
      <c r="L44" s="5">
        <v>750000</v>
      </c>
      <c r="M44" s="5">
        <v>750000</v>
      </c>
      <c r="N44" s="18">
        <v>750000</v>
      </c>
      <c r="O44" s="5">
        <v>0</v>
      </c>
      <c r="P44" s="5">
        <v>0</v>
      </c>
      <c r="Q44" s="5">
        <v>322500</v>
      </c>
      <c r="R44" s="9"/>
      <c r="S44" s="20">
        <f t="shared" si="0"/>
        <v>7</v>
      </c>
      <c r="T44" s="21">
        <f t="shared" si="1"/>
        <v>4822500</v>
      </c>
      <c r="U44" s="22">
        <v>12</v>
      </c>
      <c r="V44" s="23">
        <f t="shared" si="2"/>
        <v>401875</v>
      </c>
      <c r="W44" s="24">
        <f t="shared" si="3"/>
        <v>401000</v>
      </c>
      <c r="X44" s="83">
        <v>0</v>
      </c>
      <c r="Y44" s="121">
        <v>0</v>
      </c>
    </row>
    <row r="45" spans="1:26" s="15" customFormat="1" ht="81" customHeight="1" x14ac:dyDescent="0.45">
      <c r="A45" s="104" t="s">
        <v>132</v>
      </c>
      <c r="B45" s="105" t="s">
        <v>133</v>
      </c>
      <c r="C45" s="98" t="s">
        <v>22</v>
      </c>
      <c r="D45" s="91">
        <v>12550000</v>
      </c>
      <c r="E45" s="4"/>
      <c r="F45" s="53">
        <v>12000000</v>
      </c>
      <c r="G45" s="53">
        <v>7681000</v>
      </c>
      <c r="H45" s="53">
        <v>12550000</v>
      </c>
      <c r="I45" s="54">
        <v>10000000</v>
      </c>
      <c r="J45" s="55">
        <v>7000000</v>
      </c>
      <c r="K45" s="53">
        <v>12550000</v>
      </c>
      <c r="L45" s="53">
        <v>6000000</v>
      </c>
      <c r="M45" s="53">
        <v>9000000</v>
      </c>
      <c r="N45" s="56">
        <v>12550000</v>
      </c>
      <c r="O45" s="53">
        <v>12500000</v>
      </c>
      <c r="P45" s="53">
        <v>12550000</v>
      </c>
      <c r="Q45" s="53">
        <v>5396500</v>
      </c>
      <c r="R45" s="9"/>
      <c r="S45" s="57">
        <f t="shared" si="0"/>
        <v>12</v>
      </c>
      <c r="T45" s="58">
        <f t="shared" si="1"/>
        <v>119777500</v>
      </c>
      <c r="U45" s="59">
        <v>12</v>
      </c>
      <c r="V45" s="60">
        <f t="shared" si="2"/>
        <v>9981458.333333334</v>
      </c>
      <c r="W45" s="61">
        <f t="shared" si="3"/>
        <v>9981000</v>
      </c>
      <c r="X45" s="85">
        <v>9981000</v>
      </c>
      <c r="Y45" s="123">
        <v>9981000</v>
      </c>
    </row>
    <row r="46" spans="1:26" s="15" customFormat="1" ht="51" customHeight="1" x14ac:dyDescent="0.35">
      <c r="A46" s="67"/>
      <c r="B46" s="68"/>
      <c r="C46" s="69"/>
      <c r="D46" s="125" t="s">
        <v>145</v>
      </c>
      <c r="E46" s="126"/>
      <c r="F46" s="127"/>
      <c r="G46" s="127"/>
      <c r="H46" s="127"/>
      <c r="I46" s="128"/>
      <c r="J46" s="129"/>
      <c r="K46" s="127"/>
      <c r="L46" s="127"/>
      <c r="M46" s="127"/>
      <c r="N46" s="130"/>
      <c r="O46" s="127"/>
      <c r="P46" s="127"/>
      <c r="Q46" s="127"/>
      <c r="R46" s="131"/>
      <c r="S46" s="132"/>
      <c r="T46" s="133"/>
      <c r="U46" s="134"/>
      <c r="V46" s="135"/>
      <c r="W46" s="136"/>
      <c r="X46" s="137"/>
      <c r="Y46" s="137">
        <f>SUM(Y4:Y45)</f>
        <v>118358000</v>
      </c>
    </row>
    <row r="47" spans="1:26" s="25" customFormat="1" ht="30" customHeight="1" x14ac:dyDescent="0.45">
      <c r="A47" s="139" t="s">
        <v>146</v>
      </c>
      <c r="B47" s="139"/>
      <c r="C47" s="139"/>
      <c r="D47" s="139"/>
      <c r="E47" s="4"/>
      <c r="F47" s="70"/>
      <c r="G47" s="70"/>
      <c r="H47" s="70"/>
      <c r="I47" s="71"/>
      <c r="J47" s="52"/>
      <c r="K47" s="70"/>
      <c r="L47" s="70"/>
      <c r="M47" s="70"/>
      <c r="N47" s="51"/>
      <c r="O47" s="70"/>
      <c r="P47" s="70"/>
      <c r="Q47" s="70"/>
      <c r="R47" s="9"/>
      <c r="S47" s="72"/>
      <c r="T47" s="73"/>
      <c r="U47" s="74"/>
      <c r="V47" s="75"/>
      <c r="W47" s="76"/>
      <c r="X47" s="86"/>
      <c r="Y47" s="90"/>
    </row>
    <row r="48" spans="1:26" s="15" customFormat="1" ht="42" customHeight="1" x14ac:dyDescent="0.45">
      <c r="A48" s="117" t="s">
        <v>134</v>
      </c>
      <c r="B48" s="118" t="s">
        <v>135</v>
      </c>
      <c r="C48" s="94" t="s">
        <v>22</v>
      </c>
      <c r="D48" s="81">
        <v>210000</v>
      </c>
      <c r="E48" s="37"/>
      <c r="F48" s="35">
        <v>210000</v>
      </c>
      <c r="G48" s="35">
        <v>210000</v>
      </c>
      <c r="H48" s="35">
        <v>210000</v>
      </c>
      <c r="I48" s="35">
        <v>210000</v>
      </c>
      <c r="J48" s="35">
        <v>210000</v>
      </c>
      <c r="K48" s="35">
        <v>210000</v>
      </c>
      <c r="L48" s="35">
        <v>210000</v>
      </c>
      <c r="M48" s="35">
        <v>210000</v>
      </c>
      <c r="N48" s="35">
        <v>210000</v>
      </c>
      <c r="O48" s="35">
        <v>210000</v>
      </c>
      <c r="P48" s="35">
        <v>210000</v>
      </c>
      <c r="Q48" s="35">
        <v>210000</v>
      </c>
      <c r="R48" s="77"/>
      <c r="S48" s="62" t="s">
        <v>136</v>
      </c>
      <c r="T48" s="63">
        <f t="shared" si="1"/>
        <v>2520000</v>
      </c>
      <c r="U48" s="64">
        <v>12</v>
      </c>
      <c r="V48" s="65">
        <f t="shared" si="2"/>
        <v>210000</v>
      </c>
      <c r="W48" s="66">
        <f t="shared" si="3"/>
        <v>210000</v>
      </c>
      <c r="X48" s="87">
        <f t="shared" si="3"/>
        <v>210000</v>
      </c>
      <c r="Y48" s="120">
        <f t="shared" si="3"/>
        <v>210000</v>
      </c>
    </row>
    <row r="49" spans="1:25" s="15" customFormat="1" ht="42" customHeight="1" x14ac:dyDescent="0.45">
      <c r="A49" s="117" t="s">
        <v>137</v>
      </c>
      <c r="B49" s="119" t="s">
        <v>138</v>
      </c>
      <c r="C49" s="94" t="s">
        <v>22</v>
      </c>
      <c r="D49" s="81">
        <v>150000</v>
      </c>
      <c r="E49" s="37"/>
      <c r="F49" s="19">
        <v>150000</v>
      </c>
      <c r="G49" s="19">
        <v>150000</v>
      </c>
      <c r="H49" s="19">
        <v>150000</v>
      </c>
      <c r="I49" s="19">
        <v>150000</v>
      </c>
      <c r="J49" s="19">
        <v>150000</v>
      </c>
      <c r="K49" s="19">
        <v>150000</v>
      </c>
      <c r="L49" s="19">
        <v>150000</v>
      </c>
      <c r="M49" s="19">
        <v>150000</v>
      </c>
      <c r="N49" s="19">
        <v>150000</v>
      </c>
      <c r="O49" s="19">
        <v>150000</v>
      </c>
      <c r="P49" s="19">
        <v>150000</v>
      </c>
      <c r="Q49" s="19">
        <v>150000</v>
      </c>
      <c r="R49" s="77"/>
      <c r="S49" s="38" t="s">
        <v>136</v>
      </c>
      <c r="T49" s="39">
        <f>SUM(F49:Q49)</f>
        <v>1800000</v>
      </c>
      <c r="U49" s="40">
        <v>12</v>
      </c>
      <c r="V49" s="41">
        <f>SUM(T49/U49)</f>
        <v>150000</v>
      </c>
      <c r="W49" s="42">
        <f>ROUNDDOWN(V49, -3)</f>
        <v>150000</v>
      </c>
      <c r="X49" s="87">
        <f>ROUNDDOWN(W49, -3)</f>
        <v>150000</v>
      </c>
      <c r="Y49" s="120">
        <f>ROUNDDOWN(X49, -3)</f>
        <v>150000</v>
      </c>
    </row>
    <row r="50" spans="1:25" s="15" customFormat="1" ht="42" customHeight="1" x14ac:dyDescent="0.45">
      <c r="A50" s="95" t="s">
        <v>139</v>
      </c>
      <c r="B50" s="119" t="s">
        <v>140</v>
      </c>
      <c r="C50" s="94" t="s">
        <v>141</v>
      </c>
      <c r="D50" s="81">
        <v>5000</v>
      </c>
      <c r="E50" s="37"/>
      <c r="F50" s="19">
        <v>5000</v>
      </c>
      <c r="G50" s="19">
        <v>5000</v>
      </c>
      <c r="H50" s="19">
        <v>5000</v>
      </c>
      <c r="I50" s="19">
        <v>5000</v>
      </c>
      <c r="J50" s="19">
        <v>5000</v>
      </c>
      <c r="K50" s="19">
        <v>5000</v>
      </c>
      <c r="L50" s="19">
        <v>5000</v>
      </c>
      <c r="M50" s="19">
        <v>5000</v>
      </c>
      <c r="N50" s="19">
        <v>5000</v>
      </c>
      <c r="O50" s="19">
        <v>5000</v>
      </c>
      <c r="P50" s="19">
        <v>5000</v>
      </c>
      <c r="Q50" s="19">
        <v>5000</v>
      </c>
      <c r="R50" s="77"/>
      <c r="S50" s="38" t="s">
        <v>136</v>
      </c>
      <c r="T50" s="39">
        <f t="shared" ref="T50:T51" si="4">SUM(F50:Q50)</f>
        <v>60000</v>
      </c>
      <c r="U50" s="40">
        <v>12</v>
      </c>
      <c r="V50" s="41">
        <f t="shared" ref="V50:V51" si="5">SUM(T50/U50)</f>
        <v>5000</v>
      </c>
      <c r="W50" s="42">
        <f t="shared" ref="W50:Y51" si="6">ROUNDDOWN(V50, -3)</f>
        <v>5000</v>
      </c>
      <c r="X50" s="87">
        <f t="shared" si="6"/>
        <v>5000</v>
      </c>
      <c r="Y50" s="120">
        <f t="shared" si="6"/>
        <v>5000</v>
      </c>
    </row>
    <row r="51" spans="1:25" s="15" customFormat="1" ht="42" customHeight="1" x14ac:dyDescent="0.45">
      <c r="A51" s="95" t="s">
        <v>139</v>
      </c>
      <c r="B51" s="118" t="s">
        <v>142</v>
      </c>
      <c r="C51" s="94" t="s">
        <v>141</v>
      </c>
      <c r="D51" s="81">
        <v>580000</v>
      </c>
      <c r="E51" s="37"/>
      <c r="F51" s="19">
        <v>580000</v>
      </c>
      <c r="G51" s="19">
        <v>580000</v>
      </c>
      <c r="H51" s="19">
        <v>580000</v>
      </c>
      <c r="I51" s="19">
        <v>580000</v>
      </c>
      <c r="J51" s="19">
        <v>580000</v>
      </c>
      <c r="K51" s="19">
        <v>580000</v>
      </c>
      <c r="L51" s="19">
        <v>580000</v>
      </c>
      <c r="M51" s="19">
        <v>580000</v>
      </c>
      <c r="N51" s="19">
        <v>580000</v>
      </c>
      <c r="O51" s="19">
        <v>580000</v>
      </c>
      <c r="P51" s="19">
        <v>580000</v>
      </c>
      <c r="Q51" s="19">
        <v>580000</v>
      </c>
      <c r="R51" s="77"/>
      <c r="S51" s="38" t="s">
        <v>136</v>
      </c>
      <c r="T51" s="39">
        <f t="shared" si="4"/>
        <v>6960000</v>
      </c>
      <c r="U51" s="40">
        <v>12</v>
      </c>
      <c r="V51" s="41">
        <f t="shared" si="5"/>
        <v>580000</v>
      </c>
      <c r="W51" s="42">
        <f t="shared" si="6"/>
        <v>580000</v>
      </c>
      <c r="X51" s="87">
        <f t="shared" si="6"/>
        <v>580000</v>
      </c>
      <c r="Y51" s="120">
        <f t="shared" si="6"/>
        <v>580000</v>
      </c>
    </row>
    <row r="52" spans="1:25" s="46" customFormat="1" ht="45.95" customHeight="1" x14ac:dyDescent="0.45">
      <c r="A52" s="78"/>
      <c r="B52" s="79"/>
      <c r="C52" s="80"/>
      <c r="D52" s="43"/>
      <c r="E52" s="44"/>
      <c r="F52" s="45">
        <f t="shared" ref="F52:Q52" si="7">SUM(F4:F51)</f>
        <v>119445000</v>
      </c>
      <c r="G52" s="45">
        <f t="shared" si="7"/>
        <v>119445000</v>
      </c>
      <c r="H52" s="45">
        <f t="shared" si="7"/>
        <v>119444200</v>
      </c>
      <c r="I52" s="45">
        <f t="shared" si="7"/>
        <v>119445000</v>
      </c>
      <c r="J52" s="45">
        <f t="shared" si="7"/>
        <v>119445000</v>
      </c>
      <c r="K52" s="45">
        <f t="shared" si="7"/>
        <v>119445000</v>
      </c>
      <c r="L52" s="45">
        <f t="shared" si="7"/>
        <v>119445000</v>
      </c>
      <c r="M52" s="45">
        <f t="shared" si="7"/>
        <v>119445000</v>
      </c>
      <c r="N52" s="45">
        <f t="shared" si="7"/>
        <v>119445000</v>
      </c>
      <c r="O52" s="45">
        <f t="shared" si="7"/>
        <v>119445000</v>
      </c>
      <c r="P52" s="45">
        <f t="shared" si="7"/>
        <v>119445000</v>
      </c>
      <c r="Q52" s="45">
        <f t="shared" si="7"/>
        <v>117829590</v>
      </c>
      <c r="R52" s="50"/>
      <c r="V52" s="47"/>
      <c r="W52" s="48">
        <f>SUM(W4:W51)</f>
        <v>119403000</v>
      </c>
      <c r="X52" s="88">
        <f>SUM(X4:X45)</f>
        <v>118411000</v>
      </c>
      <c r="Y52" s="89"/>
    </row>
  </sheetData>
  <mergeCells count="2">
    <mergeCell ref="A1:Y2"/>
    <mergeCell ref="A47:D47"/>
  </mergeCells>
  <pageMargins left="0.7" right="0.7" top="0.75" bottom="0.75" header="0.3" footer="0.3"/>
  <pageSetup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Enfield</dc:creator>
  <cp:lastModifiedBy>Becky Enfield</cp:lastModifiedBy>
  <dcterms:created xsi:type="dcterms:W3CDTF">2018-09-25T12:55:37Z</dcterms:created>
  <dcterms:modified xsi:type="dcterms:W3CDTF">2018-11-07T17:23:03Z</dcterms:modified>
</cp:coreProperties>
</file>