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Groups\PFA\AAA_ProgramMgmt\Legislature, Gov Office, Congress\State Legislature\Leg Water Commission\LWC Roundtable, 11-21-17\"/>
    </mc:Choice>
  </mc:AlternateContent>
  <bookViews>
    <workbookView xWindow="0" yWindow="0" windowWidth="23040" windowHeight="8760"/>
  </bookViews>
  <sheets>
    <sheet name="Loans &amp; Grants, bar charts (2)" sheetId="1" r:id="rId1"/>
  </sheets>
  <externalReferences>
    <externalReference r:id="rId2"/>
    <externalReference r:id="rId3"/>
  </externalReferences>
  <definedNames>
    <definedName name="agr_ln_amt">[2]detail!$L$4:$L$1856</definedName>
    <definedName name="FY">[2]detail!$I$4:$I$1856</definedName>
    <definedName name="_xlnm.Print_Area" localSheetId="0">'Loans &amp; Grants, bar charts (2)'!$A$1:$L$44</definedName>
    <definedName name="program">[2]detail!$E$4:$E$1856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6" i="1"/>
  <c r="L5" i="1"/>
  <c r="C248" i="1"/>
  <c r="L247" i="1"/>
  <c r="C247" i="1"/>
  <c r="C249" i="1" s="1"/>
  <c r="L246" i="1"/>
  <c r="C244" i="1"/>
  <c r="C241" i="1"/>
  <c r="E241" i="1" s="1"/>
  <c r="L238" i="1"/>
  <c r="C236" i="1"/>
  <c r="D239" i="1" s="1"/>
  <c r="L248" i="1" l="1"/>
  <c r="E249" i="1"/>
  <c r="D249" i="1"/>
  <c r="D240" i="1"/>
  <c r="D241" i="1" s="1"/>
  <c r="L237" i="1"/>
  <c r="L239" i="1" s="1"/>
</calcChain>
</file>

<file path=xl/sharedStrings.xml><?xml version="1.0" encoding="utf-8"?>
<sst xmlns="http://schemas.openxmlformats.org/spreadsheetml/2006/main" count="40" uniqueCount="34">
  <si>
    <t>FY</t>
  </si>
  <si>
    <t>CWRF loans</t>
  </si>
  <si>
    <t>CWRF PF grants</t>
  </si>
  <si>
    <t>DWRF loans</t>
  </si>
  <si>
    <t>DWRF PF grants</t>
  </si>
  <si>
    <t>DW WIF</t>
  </si>
  <si>
    <t>PSIG grants</t>
  </si>
  <si>
    <t>RD loans</t>
  </si>
  <si>
    <t>RD/SCDP grants</t>
  </si>
  <si>
    <t>Water Infrastructure Project Funding</t>
  </si>
  <si>
    <t>Public Facilities Authority</t>
  </si>
  <si>
    <t>USDA RD (&amp;SCDP grants)</t>
  </si>
  <si>
    <t>WW WIF</t>
  </si>
  <si>
    <t>Sm Comm WWT</t>
  </si>
  <si>
    <t>Total</t>
  </si>
  <si>
    <t>Avg per year, 2013-2017</t>
  </si>
  <si>
    <t>2018 estimated</t>
  </si>
  <si>
    <t>Target</t>
  </si>
  <si>
    <t xml:space="preserve"># projects at average of </t>
  </si>
  <si>
    <t>CW</t>
  </si>
  <si>
    <t>fed $ thru FY11</t>
  </si>
  <si>
    <t>CW Cumulative funding over 20 years</t>
  </si>
  <si>
    <t>state $ thru FY11</t>
  </si>
  <si>
    <t>With continued federal support at 2011 level</t>
  </si>
  <si>
    <t>loans per fed $1</t>
  </si>
  <si>
    <t>With elimination of federal funds in 2012</t>
  </si>
  <si>
    <t>PtSource thru fy11</t>
  </si>
  <si>
    <t>nps thru fy11</t>
  </si>
  <si>
    <t>total loans per st $1</t>
  </si>
  <si>
    <t>DW</t>
  </si>
  <si>
    <t>DW Cumulative funding over 20 years</t>
  </si>
  <si>
    <t>DW loans</t>
  </si>
  <si>
    <t>DW PF</t>
  </si>
  <si>
    <t>loans per st $1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</si>
</sst>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6" formatCode="_(* #,##0.00_);_(* \(#,##0.00\);_(* &quot;-&quot;_);_(@_)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41" fontId="0" fillId="0" borderId="0" xfId="0" applyNumberFormat="1"/>
    <xf numFmtId="0" fontId="0" fillId="0" borderId="0" xfId="0" applyAlignment="1"/>
    <xf numFmtId="0" fontId="0" fillId="0" borderId="0" xfId="0" applyNumberFormat="1" applyFont="1" applyBorder="1" applyAlignment="1">
      <alignment horizontal="center"/>
    </xf>
    <xf numFmtId="41" fontId="0" fillId="0" borderId="0" xfId="0" applyNumberFormat="1" applyFont="1" applyBorder="1"/>
    <xf numFmtId="164" fontId="0" fillId="0" borderId="0" xfId="0" applyNumberFormat="1" applyFont="1" applyBorder="1"/>
    <xf numFmtId="41" fontId="0" fillId="0" borderId="0" xfId="0" applyNumberFormat="1" applyFont="1" applyFill="1" applyBorder="1"/>
    <xf numFmtId="0" fontId="3" fillId="0" borderId="1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41" fontId="2" fillId="0" borderId="0" xfId="0" applyNumberFormat="1" applyFont="1"/>
    <xf numFmtId="41" fontId="3" fillId="0" borderId="2" xfId="0" applyNumberFormat="1" applyFont="1" applyBorder="1" applyAlignment="1">
      <alignment horizontal="center" wrapText="1"/>
    </xf>
    <xf numFmtId="41" fontId="3" fillId="0" borderId="0" xfId="0" applyNumberFormat="1" applyFont="1" applyBorder="1" applyAlignment="1">
      <alignment horizontal="center" wrapText="1"/>
    </xf>
    <xf numFmtId="41" fontId="3" fillId="0" borderId="1" xfId="0" applyNumberFormat="1" applyFont="1" applyFill="1" applyBorder="1" applyAlignment="1">
      <alignment horizontal="center" wrapText="1"/>
    </xf>
    <xf numFmtId="41" fontId="3" fillId="0" borderId="0" xfId="0" applyNumberFormat="1" applyFont="1" applyFill="1" applyBorder="1" applyAlignment="1">
      <alignment horizontal="center" wrapText="1"/>
    </xf>
    <xf numFmtId="41" fontId="3" fillId="0" borderId="0" xfId="0" applyNumberFormat="1" applyFont="1" applyAlignment="1">
      <alignment horizontal="center" wrapText="1"/>
    </xf>
    <xf numFmtId="42" fontId="0" fillId="0" borderId="2" xfId="0" applyNumberFormat="1" applyBorder="1" applyAlignment="1">
      <alignment horizontal="center" wrapText="1"/>
    </xf>
    <xf numFmtId="42" fontId="0" fillId="0" borderId="0" xfId="0" applyNumberFormat="1"/>
    <xf numFmtId="42" fontId="0" fillId="0" borderId="1" xfId="0" applyNumberFormat="1" applyFill="1" applyBorder="1"/>
    <xf numFmtId="42" fontId="0" fillId="0" borderId="0" xfId="0" applyNumberFormat="1" applyFont="1" applyFill="1" applyBorder="1"/>
    <xf numFmtId="42" fontId="0" fillId="0" borderId="2" xfId="0" applyNumberFormat="1" applyFont="1" applyBorder="1" applyAlignment="1">
      <alignment horizontal="center"/>
    </xf>
    <xf numFmtId="42" fontId="0" fillId="0" borderId="0" xfId="0" applyNumberFormat="1" applyFont="1" applyBorder="1"/>
    <xf numFmtId="42" fontId="0" fillId="0" borderId="1" xfId="0" applyNumberFormat="1" applyFont="1" applyFill="1" applyBorder="1"/>
    <xf numFmtId="164" fontId="0" fillId="0" borderId="0" xfId="0" applyNumberFormat="1" applyFont="1" applyFill="1" applyBorder="1"/>
    <xf numFmtId="0" fontId="0" fillId="0" borderId="0" xfId="0" applyAlignment="1">
      <alignment horizontal="center"/>
    </xf>
    <xf numFmtId="41" fontId="1" fillId="0" borderId="0" xfId="0" applyNumberFormat="1" applyFont="1"/>
    <xf numFmtId="41" fontId="4" fillId="0" borderId="0" xfId="0" applyNumberFormat="1" applyFont="1"/>
    <xf numFmtId="43" fontId="0" fillId="0" borderId="0" xfId="1" applyFont="1"/>
    <xf numFmtId="166" fontId="4" fillId="0" borderId="0" xfId="0" applyNumberFormat="1" applyFont="1"/>
    <xf numFmtId="16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Times New Roman" pitchFamily="18" charset="0"/>
                <a:cs typeface="Arial"/>
              </a:rPr>
              <a:t>State and Federal Water Infastructure Project Funding</a:t>
            </a:r>
          </a:p>
        </c:rich>
      </c:tx>
      <c:layout>
        <c:manualLayout>
          <c:xMode val="edge"/>
          <c:yMode val="edge"/>
          <c:x val="0.275152265823769"/>
          <c:y val="3.968253968253968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890850722311398"/>
          <c:y val="0.12881764352834732"/>
          <c:w val="0.75293884092596342"/>
          <c:h val="0.6947151982716282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'Loans &amp; Grants, bar charts (2)'!$B$4</c:f>
              <c:strCache>
                <c:ptCount val="1"/>
                <c:pt idx="0">
                  <c:v>CWRF loans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'Loans &amp; Grants, bar charts (2)'!$A$5:$A$7</c:f>
              <c:strCache>
                <c:ptCount val="3"/>
                <c:pt idx="0">
                  <c:v>Avg per year, 2013-2017</c:v>
                </c:pt>
                <c:pt idx="1">
                  <c:v>2018 estimated</c:v>
                </c:pt>
                <c:pt idx="2">
                  <c:v>Target</c:v>
                </c:pt>
              </c:strCache>
            </c:strRef>
          </c:cat>
          <c:val>
            <c:numRef>
              <c:f>'Loans &amp; Grants, bar charts (2)'!$B$5:$B$7</c:f>
              <c:numCache>
                <c:formatCode>_("$"* #,##0_);_("$"* \(#,##0\);_("$"* "-"_);_(@_)</c:formatCode>
                <c:ptCount val="3"/>
                <c:pt idx="0">
                  <c:v>90331816.725999996</c:v>
                </c:pt>
                <c:pt idx="1">
                  <c:v>94000000</c:v>
                </c:pt>
                <c:pt idx="2">
                  <c:v>125000000</c:v>
                </c:pt>
              </c:numCache>
            </c:numRef>
          </c:val>
        </c:ser>
        <c:ser>
          <c:idx val="2"/>
          <c:order val="1"/>
          <c:tx>
            <c:strRef>
              <c:f>'Loans &amp; Grants, bar charts (2)'!$C$4</c:f>
              <c:strCache>
                <c:ptCount val="1"/>
                <c:pt idx="0">
                  <c:v>CWRF PF grants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'Loans &amp; Grants, bar charts (2)'!$A$5:$A$7</c:f>
              <c:strCache>
                <c:ptCount val="3"/>
                <c:pt idx="0">
                  <c:v>Avg per year, 2013-2017</c:v>
                </c:pt>
                <c:pt idx="1">
                  <c:v>2018 estimated</c:v>
                </c:pt>
                <c:pt idx="2">
                  <c:v>Target</c:v>
                </c:pt>
              </c:strCache>
            </c:strRef>
          </c:cat>
          <c:val>
            <c:numRef>
              <c:f>'Loans &amp; Grants, bar charts (2)'!$C$5:$C$7</c:f>
              <c:numCache>
                <c:formatCode>_("$"* #,##0_);_("$"* \(#,##0\);_("$"* "-"_);_(@_)</c:formatCode>
                <c:ptCount val="3"/>
                <c:pt idx="0">
                  <c:v>3807346.8840000005</c:v>
                </c:pt>
                <c:pt idx="1">
                  <c:v>2400000</c:v>
                </c:pt>
                <c:pt idx="2">
                  <c:v>2400000</c:v>
                </c:pt>
              </c:numCache>
            </c:numRef>
          </c:val>
        </c:ser>
        <c:ser>
          <c:idx val="4"/>
          <c:order val="2"/>
          <c:tx>
            <c:strRef>
              <c:f>'Loans &amp; Grants, bar charts (2)'!$D$4</c:f>
              <c:strCache>
                <c:ptCount val="1"/>
                <c:pt idx="0">
                  <c:v>DWRF loans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'Loans &amp; Grants, bar charts (2)'!$A$5:$A$7</c:f>
              <c:strCache>
                <c:ptCount val="3"/>
                <c:pt idx="0">
                  <c:v>Avg per year, 2013-2017</c:v>
                </c:pt>
                <c:pt idx="1">
                  <c:v>2018 estimated</c:v>
                </c:pt>
                <c:pt idx="2">
                  <c:v>Target</c:v>
                </c:pt>
              </c:strCache>
            </c:strRef>
          </c:cat>
          <c:val>
            <c:numRef>
              <c:f>'Loans &amp; Grants, bar charts (2)'!$D$5:$D$7</c:f>
              <c:numCache>
                <c:formatCode>_("$"* #,##0_);_("$"* \(#,##0\);_("$"* "-"_);_(@_)</c:formatCode>
                <c:ptCount val="3"/>
                <c:pt idx="0">
                  <c:v>35194080.223999999</c:v>
                </c:pt>
                <c:pt idx="1">
                  <c:v>40000000</c:v>
                </c:pt>
                <c:pt idx="2">
                  <c:v>50000000</c:v>
                </c:pt>
              </c:numCache>
            </c:numRef>
          </c:val>
        </c:ser>
        <c:ser>
          <c:idx val="5"/>
          <c:order val="3"/>
          <c:tx>
            <c:strRef>
              <c:f>'Loans &amp; Grants, bar charts (2)'!$E$4</c:f>
              <c:strCache>
                <c:ptCount val="1"/>
                <c:pt idx="0">
                  <c:v>DWRF PF grants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'Loans &amp; Grants, bar charts (2)'!$A$5:$A$7</c:f>
              <c:strCache>
                <c:ptCount val="3"/>
                <c:pt idx="0">
                  <c:v>Avg per year, 2013-2017</c:v>
                </c:pt>
                <c:pt idx="1">
                  <c:v>2018 estimated</c:v>
                </c:pt>
                <c:pt idx="2">
                  <c:v>Target</c:v>
                </c:pt>
              </c:strCache>
            </c:strRef>
          </c:cat>
          <c:val>
            <c:numRef>
              <c:f>'Loans &amp; Grants, bar charts (2)'!$E$5:$E$7</c:f>
              <c:numCache>
                <c:formatCode>_("$"* #,##0_);_("$"* \(#,##0\);_("$"* "-"_);_(@_)</c:formatCode>
                <c:ptCount val="3"/>
                <c:pt idx="0">
                  <c:v>3958888.3439999996</c:v>
                </c:pt>
                <c:pt idx="1">
                  <c:v>2900000</c:v>
                </c:pt>
                <c:pt idx="2">
                  <c:v>2900000</c:v>
                </c:pt>
              </c:numCache>
            </c:numRef>
          </c:val>
        </c:ser>
        <c:ser>
          <c:idx val="9"/>
          <c:order val="4"/>
          <c:tx>
            <c:strRef>
              <c:f>'Loans &amp; Grants, bar charts (2)'!$F$4</c:f>
              <c:strCache>
                <c:ptCount val="1"/>
                <c:pt idx="0">
                  <c:v>WW WIF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'Loans &amp; Grants, bar charts (2)'!$A$5:$A$7</c:f>
              <c:strCache>
                <c:ptCount val="3"/>
                <c:pt idx="0">
                  <c:v>Avg per year, 2013-2017</c:v>
                </c:pt>
                <c:pt idx="1">
                  <c:v>2018 estimated</c:v>
                </c:pt>
                <c:pt idx="2">
                  <c:v>Target</c:v>
                </c:pt>
              </c:strCache>
            </c:strRef>
          </c:cat>
          <c:val>
            <c:numRef>
              <c:f>'Loans &amp; Grants, bar charts (2)'!$F$5:$F$7</c:f>
              <c:numCache>
                <c:formatCode>_("$"* #,##0_);_("$"* \(#,##0\);_("$"* "-"_);_(@_)</c:formatCode>
                <c:ptCount val="3"/>
                <c:pt idx="0">
                  <c:v>7448250.5999999996</c:v>
                </c:pt>
                <c:pt idx="1">
                  <c:v>40000000</c:v>
                </c:pt>
                <c:pt idx="2">
                  <c:v>25000000</c:v>
                </c:pt>
              </c:numCache>
            </c:numRef>
          </c:val>
        </c:ser>
        <c:ser>
          <c:idx val="6"/>
          <c:order val="5"/>
          <c:tx>
            <c:strRef>
              <c:f>'Loans &amp; Grants, bar charts (2)'!$G$4</c:f>
              <c:strCache>
                <c:ptCount val="1"/>
                <c:pt idx="0">
                  <c:v>DW WIF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'Loans &amp; Grants, bar charts (2)'!$A$5:$A$7</c:f>
              <c:strCache>
                <c:ptCount val="3"/>
                <c:pt idx="0">
                  <c:v>Avg per year, 2013-2017</c:v>
                </c:pt>
                <c:pt idx="1">
                  <c:v>2018 estimated</c:v>
                </c:pt>
                <c:pt idx="2">
                  <c:v>Target</c:v>
                </c:pt>
              </c:strCache>
            </c:strRef>
          </c:cat>
          <c:val>
            <c:numRef>
              <c:f>'Loans &amp; Grants, bar charts (2)'!$G$5:$G$7</c:f>
              <c:numCache>
                <c:formatCode>_("$"* #,##0_);_("$"* \(#,##0\);_("$"* "-"_);_(@_)</c:formatCode>
                <c:ptCount val="3"/>
                <c:pt idx="0">
                  <c:v>0</c:v>
                </c:pt>
                <c:pt idx="1">
                  <c:v>15000000</c:v>
                </c:pt>
                <c:pt idx="2">
                  <c:v>15000000</c:v>
                </c:pt>
              </c:numCache>
            </c:numRef>
          </c:val>
        </c:ser>
        <c:ser>
          <c:idx val="0"/>
          <c:order val="6"/>
          <c:tx>
            <c:strRef>
              <c:f>'Loans &amp; Grants, bar charts (2)'!$H$4</c:f>
              <c:strCache>
                <c:ptCount val="1"/>
                <c:pt idx="0">
                  <c:v>PSIG grants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'Loans &amp; Grants, bar charts (2)'!$A$5:$A$7</c:f>
              <c:strCache>
                <c:ptCount val="3"/>
                <c:pt idx="0">
                  <c:v>Avg per year, 2013-2017</c:v>
                </c:pt>
                <c:pt idx="1">
                  <c:v>2018 estimated</c:v>
                </c:pt>
                <c:pt idx="2">
                  <c:v>Target</c:v>
                </c:pt>
              </c:strCache>
            </c:strRef>
          </c:cat>
          <c:val>
            <c:numRef>
              <c:f>'Loans &amp; Grants, bar charts (2)'!$H$5:$H$7</c:f>
              <c:numCache>
                <c:formatCode>_("$"* #,##0_);_("$"* \(#,##0\);_("$"* "-"_);_(@_)</c:formatCode>
                <c:ptCount val="3"/>
                <c:pt idx="0">
                  <c:v>10973771.094000001</c:v>
                </c:pt>
                <c:pt idx="1">
                  <c:v>38919000</c:v>
                </c:pt>
                <c:pt idx="2">
                  <c:v>40000000</c:v>
                </c:pt>
              </c:numCache>
            </c:numRef>
          </c:val>
        </c:ser>
        <c:ser>
          <c:idx val="8"/>
          <c:order val="7"/>
          <c:tx>
            <c:strRef>
              <c:f>'Loans &amp; Grants, bar charts (2)'!$I$4</c:f>
              <c:strCache>
                <c:ptCount val="1"/>
                <c:pt idx="0">
                  <c:v>Sm Comm WWT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'Loans &amp; Grants, bar charts (2)'!$A$5:$A$7</c:f>
              <c:strCache>
                <c:ptCount val="3"/>
                <c:pt idx="0">
                  <c:v>Avg per year, 2013-2017</c:v>
                </c:pt>
                <c:pt idx="1">
                  <c:v>2018 estimated</c:v>
                </c:pt>
                <c:pt idx="2">
                  <c:v>Target</c:v>
                </c:pt>
              </c:strCache>
            </c:strRef>
          </c:cat>
          <c:val>
            <c:numRef>
              <c:f>'Loans &amp; Grants, bar charts (2)'!$I$5:$I$7</c:f>
              <c:numCache>
                <c:formatCode>_("$"* #,##0_);_("$"* \(#,##0\);_("$"* "-"_);_(@_)</c:formatCode>
                <c:ptCount val="3"/>
                <c:pt idx="0">
                  <c:v>1465446.5</c:v>
                </c:pt>
                <c:pt idx="1">
                  <c:v>125000</c:v>
                </c:pt>
                <c:pt idx="2">
                  <c:v>125000</c:v>
                </c:pt>
              </c:numCache>
            </c:numRef>
          </c:val>
        </c:ser>
        <c:ser>
          <c:idx val="1"/>
          <c:order val="8"/>
          <c:tx>
            <c:strRef>
              <c:f>'Loans &amp; Grants, bar charts (2)'!$J$4</c:f>
              <c:strCache>
                <c:ptCount val="1"/>
                <c:pt idx="0">
                  <c:v>RD loans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'Loans &amp; Grants, bar charts (2)'!$A$5:$A$7</c:f>
              <c:strCache>
                <c:ptCount val="3"/>
                <c:pt idx="0">
                  <c:v>Avg per year, 2013-2017</c:v>
                </c:pt>
                <c:pt idx="1">
                  <c:v>2018 estimated</c:v>
                </c:pt>
                <c:pt idx="2">
                  <c:v>Target</c:v>
                </c:pt>
              </c:strCache>
            </c:strRef>
          </c:cat>
          <c:val>
            <c:numRef>
              <c:f>'Loans &amp; Grants, bar charts (2)'!$J$5:$J$7</c:f>
              <c:numCache>
                <c:formatCode>_("$"* #,##0_);_("$"* \(#,##0\);_("$"* "-"_);_(@_)</c:formatCode>
                <c:ptCount val="3"/>
                <c:pt idx="0">
                  <c:v>26241800</c:v>
                </c:pt>
                <c:pt idx="1">
                  <c:v>23000000</c:v>
                </c:pt>
                <c:pt idx="2">
                  <c:v>23000000</c:v>
                </c:pt>
              </c:numCache>
            </c:numRef>
          </c:val>
        </c:ser>
        <c:ser>
          <c:idx val="7"/>
          <c:order val="9"/>
          <c:tx>
            <c:strRef>
              <c:f>'Loans &amp; Grants, bar charts (2)'!$K$4</c:f>
              <c:strCache>
                <c:ptCount val="1"/>
                <c:pt idx="0">
                  <c:v>RD/SCDP grants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'Loans &amp; Grants, bar charts (2)'!$A$5:$A$7</c:f>
              <c:strCache>
                <c:ptCount val="3"/>
                <c:pt idx="0">
                  <c:v>Avg per year, 2013-2017</c:v>
                </c:pt>
                <c:pt idx="1">
                  <c:v>2018 estimated</c:v>
                </c:pt>
                <c:pt idx="2">
                  <c:v>Target</c:v>
                </c:pt>
              </c:strCache>
            </c:strRef>
          </c:cat>
          <c:val>
            <c:numRef>
              <c:f>'Loans &amp; Grants, bar charts (2)'!$K$5:$K$7</c:f>
              <c:numCache>
                <c:formatCode>_("$"* #,##0_);_("$"* \(#,##0\);_("$"* "-"_);_(@_)</c:formatCode>
                <c:ptCount val="3"/>
                <c:pt idx="0">
                  <c:v>20449713.199999999</c:v>
                </c:pt>
                <c:pt idx="1">
                  <c:v>15000000</c:v>
                </c:pt>
                <c:pt idx="2">
                  <c:v>15000000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71978208"/>
        <c:axId val="371978600"/>
      </c:barChart>
      <c:catAx>
        <c:axId val="37197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Times New Roman" pitchFamily="18" charset="0"/>
                <a:ea typeface="Arial"/>
                <a:cs typeface="Arial"/>
              </a:defRPr>
            </a:pPr>
            <a:endParaRPr lang="en-US"/>
          </a:p>
        </c:txPr>
        <c:crossAx val="371978600"/>
        <c:crosses val="autoZero"/>
        <c:auto val="1"/>
        <c:lblAlgn val="ctr"/>
        <c:lblOffset val="100"/>
        <c:noMultiLvlLbl val="0"/>
      </c:catAx>
      <c:valAx>
        <c:axId val="3719786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Times New Roman" pitchFamily="18" charset="0"/>
                <a:ea typeface="Arial"/>
                <a:cs typeface="Arial"/>
              </a:defRPr>
            </a:pPr>
            <a:endParaRPr lang="en-US"/>
          </a:p>
        </c:txPr>
        <c:crossAx val="3719782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  <a:effectLst/>
      </c:spPr>
    </c:plotArea>
    <c:legend>
      <c:legendPos val="b"/>
      <c:layout>
        <c:manualLayout>
          <c:xMode val="edge"/>
          <c:yMode val="edge"/>
          <c:x val="0.1545"/>
          <c:y val="0.90274094577768227"/>
          <c:w val="0.74707848569212421"/>
          <c:h val="6.99892409216133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Times New Roman" pitchFamily="18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&amp;L&amp;11Minnesota Public Facilities Authority&amp;R&amp;11&amp;D</c:oddFooter>
    </c:headerFooter>
    <c:pageMargins b="0.75000000000000122" l="0.5" r="0.5" t="0.75000000000000122" header="0.5" footer="0.2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171449</xdr:rowOff>
    </xdr:from>
    <xdr:to>
      <xdr:col>10</xdr:col>
      <xdr:colOff>923924</xdr:colOff>
      <xdr:row>44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PFA/AAA_STAFF/Jeff/CW-DW%20Historical%20Data/Big%20Picture%20Goal%20-%202017%20Gov%20water%20initiati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deeddom.deed.state.mn.us\data\HQ-BCD\Groups\PFA\Legis%20&amp;%20Congress\State%20Legislature\2016%20session\Gov%20Office\Commish%20mtg%20to%20prep%20for%20gov\Awards%20temp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RF data"/>
      <sheetName val="Loans &amp; Grants, bar charts (2)"/>
      <sheetName val="combined charts"/>
    </sheetNames>
    <sheetDataSet>
      <sheetData sheetId="0"/>
      <sheetData sheetId="1">
        <row r="2">
          <cell r="B2" t="str">
            <v>CWRF loans</v>
          </cell>
          <cell r="C2" t="str">
            <v>CWRF PF grants</v>
          </cell>
          <cell r="D2" t="str">
            <v>DWRF loans</v>
          </cell>
          <cell r="E2" t="str">
            <v>DWRF PF grants</v>
          </cell>
          <cell r="F2" t="str">
            <v>CW WIF</v>
          </cell>
          <cell r="G2" t="str">
            <v>DW WIF</v>
          </cell>
          <cell r="H2" t="str">
            <v>PSIG grants</v>
          </cell>
          <cell r="I2" t="str">
            <v>Sm Comm wwt</v>
          </cell>
          <cell r="J2" t="str">
            <v>RD loans</v>
          </cell>
          <cell r="K2" t="str">
            <v>RD/SCDP grants</v>
          </cell>
        </row>
        <row r="3">
          <cell r="A3">
            <v>2011</v>
          </cell>
          <cell r="B3">
            <v>147097128.67999998</v>
          </cell>
          <cell r="C3">
            <v>0</v>
          </cell>
          <cell r="D3">
            <v>75061256.350000009</v>
          </cell>
          <cell r="E3">
            <v>7071583.2800000003</v>
          </cell>
          <cell r="F3">
            <v>18211174.149999999</v>
          </cell>
          <cell r="H3">
            <v>8596097.7400000002</v>
          </cell>
          <cell r="I3">
            <v>660392.75</v>
          </cell>
          <cell r="J3">
            <v>22966000</v>
          </cell>
          <cell r="K3">
            <v>12243247</v>
          </cell>
        </row>
        <row r="4">
          <cell r="A4">
            <v>2012</v>
          </cell>
          <cell r="B4">
            <v>129186921.83</v>
          </cell>
          <cell r="C4">
            <v>5948558.3399999999</v>
          </cell>
          <cell r="D4">
            <v>41047948.279999994</v>
          </cell>
          <cell r="E4">
            <v>8886234.5</v>
          </cell>
          <cell r="F4">
            <v>33054439.620000001</v>
          </cell>
          <cell r="H4">
            <v>7776287.2000000002</v>
          </cell>
          <cell r="I4">
            <v>80937.37</v>
          </cell>
          <cell r="J4">
            <v>23096000</v>
          </cell>
          <cell r="K4">
            <v>18465924</v>
          </cell>
        </row>
        <row r="5">
          <cell r="A5">
            <v>2013</v>
          </cell>
          <cell r="B5">
            <v>76682786.590000004</v>
          </cell>
          <cell r="C5">
            <v>1993527</v>
          </cell>
          <cell r="D5">
            <v>6012123.0999999996</v>
          </cell>
          <cell r="E5">
            <v>2877676.14</v>
          </cell>
          <cell r="F5">
            <v>3376226</v>
          </cell>
          <cell r="G5">
            <v>0</v>
          </cell>
          <cell r="H5">
            <v>4938082.9800000004</v>
          </cell>
          <cell r="I5">
            <v>393583</v>
          </cell>
          <cell r="J5">
            <v>21185000</v>
          </cell>
          <cell r="K5">
            <v>15466000</v>
          </cell>
        </row>
        <row r="6">
          <cell r="A6">
            <v>2014</v>
          </cell>
          <cell r="B6">
            <v>93766024.739999995</v>
          </cell>
          <cell r="C6">
            <v>2481263.42</v>
          </cell>
          <cell r="D6">
            <v>23884599.200000003</v>
          </cell>
          <cell r="E6">
            <v>5567629.1299999999</v>
          </cell>
          <cell r="F6">
            <v>7251634</v>
          </cell>
          <cell r="G6">
            <v>0</v>
          </cell>
          <cell r="H6">
            <v>7611097.5199999996</v>
          </cell>
          <cell r="I6">
            <v>327434.40000000002</v>
          </cell>
          <cell r="J6">
            <v>28384000</v>
          </cell>
          <cell r="K6">
            <v>41323000</v>
          </cell>
        </row>
        <row r="7">
          <cell r="A7">
            <v>2015</v>
          </cell>
          <cell r="B7">
            <v>90661892.88000001</v>
          </cell>
          <cell r="C7">
            <v>3054498</v>
          </cell>
          <cell r="D7">
            <v>59328719.560000002</v>
          </cell>
          <cell r="E7">
            <v>7331418.4500000002</v>
          </cell>
          <cell r="F7">
            <v>13906501</v>
          </cell>
          <cell r="G7">
            <v>0</v>
          </cell>
          <cell r="H7">
            <v>8022496.4200000009</v>
          </cell>
          <cell r="I7">
            <v>2141544.41</v>
          </cell>
          <cell r="J7">
            <v>23690000</v>
          </cell>
          <cell r="K7">
            <v>14745000</v>
          </cell>
        </row>
        <row r="8">
          <cell r="A8">
            <v>2016</v>
          </cell>
          <cell r="B8">
            <v>105750683.42</v>
          </cell>
          <cell r="C8">
            <v>8418984</v>
          </cell>
          <cell r="D8">
            <v>45418844.509999998</v>
          </cell>
          <cell r="E8">
            <v>2856788</v>
          </cell>
          <cell r="F8">
            <v>7892421</v>
          </cell>
          <cell r="G8">
            <v>0</v>
          </cell>
          <cell r="H8">
            <v>7777875.5499999998</v>
          </cell>
          <cell r="I8">
            <v>2353013.13</v>
          </cell>
          <cell r="J8">
            <v>34542000</v>
          </cell>
          <cell r="K8">
            <v>16210066</v>
          </cell>
        </row>
        <row r="9">
          <cell r="A9">
            <v>2017</v>
          </cell>
          <cell r="B9">
            <v>84797696</v>
          </cell>
          <cell r="C9">
            <v>3088462</v>
          </cell>
          <cell r="D9">
            <v>41326114.75</v>
          </cell>
          <cell r="E9">
            <v>1160930</v>
          </cell>
          <cell r="F9">
            <v>4814471</v>
          </cell>
          <cell r="G9">
            <v>0</v>
          </cell>
          <cell r="H9">
            <v>26519303</v>
          </cell>
          <cell r="I9">
            <v>2111657.56</v>
          </cell>
          <cell r="J9">
            <v>23408000</v>
          </cell>
          <cell r="K9">
            <v>14504500</v>
          </cell>
        </row>
        <row r="10">
          <cell r="A10" t="str">
            <v>2018 est</v>
          </cell>
          <cell r="B10">
            <v>94000000</v>
          </cell>
          <cell r="C10">
            <v>2400000</v>
          </cell>
          <cell r="D10">
            <v>40000000</v>
          </cell>
          <cell r="E10">
            <v>2900000</v>
          </cell>
          <cell r="F10">
            <v>40000000</v>
          </cell>
          <cell r="G10">
            <v>15000000</v>
          </cell>
          <cell r="H10">
            <v>38919000</v>
          </cell>
          <cell r="I10">
            <v>125000</v>
          </cell>
          <cell r="J10">
            <v>23000000</v>
          </cell>
          <cell r="K10">
            <v>15000000</v>
          </cell>
        </row>
        <row r="11">
          <cell r="A11" t="str">
            <v>Target / Yr</v>
          </cell>
          <cell r="B11">
            <v>125000000</v>
          </cell>
          <cell r="C11">
            <v>2400000</v>
          </cell>
          <cell r="D11">
            <v>50000000</v>
          </cell>
          <cell r="E11">
            <v>2900000</v>
          </cell>
          <cell r="F11">
            <v>25000000</v>
          </cell>
          <cell r="G11">
            <v>15000000</v>
          </cell>
          <cell r="H11">
            <v>40000000</v>
          </cell>
          <cell r="I11">
            <v>125000</v>
          </cell>
          <cell r="J11">
            <v>23000000</v>
          </cell>
          <cell r="K11">
            <v>15000000</v>
          </cell>
        </row>
        <row r="52">
          <cell r="B52" t="str">
            <v>CWRF loans</v>
          </cell>
          <cell r="C52" t="str">
            <v>CWRF PF grants</v>
          </cell>
          <cell r="D52" t="str">
            <v>DWRF loans</v>
          </cell>
          <cell r="E52" t="str">
            <v>DWRF PF grants</v>
          </cell>
          <cell r="F52" t="str">
            <v>WW WIF</v>
          </cell>
          <cell r="G52" t="str">
            <v>DW WIF</v>
          </cell>
          <cell r="H52" t="str">
            <v>PSIG grants</v>
          </cell>
          <cell r="I52" t="str">
            <v>Sm Comm WWT</v>
          </cell>
          <cell r="J52" t="str">
            <v>RD loans</v>
          </cell>
          <cell r="K52" t="str">
            <v>RD/SCDP grants</v>
          </cell>
        </row>
        <row r="53">
          <cell r="A53" t="str">
            <v>Avg per year, 2013-2017</v>
          </cell>
          <cell r="B53">
            <v>90331816.725999996</v>
          </cell>
          <cell r="C53">
            <v>3807346.8840000005</v>
          </cell>
          <cell r="D53">
            <v>35194080.223999999</v>
          </cell>
          <cell r="E53">
            <v>3958888.3439999996</v>
          </cell>
          <cell r="F53">
            <v>7448250.5999999996</v>
          </cell>
          <cell r="G53">
            <v>0</v>
          </cell>
          <cell r="H53">
            <v>10973771.094000001</v>
          </cell>
          <cell r="I53">
            <v>1465446.5</v>
          </cell>
          <cell r="J53">
            <v>26241800</v>
          </cell>
          <cell r="K53">
            <v>20449713.199999999</v>
          </cell>
        </row>
        <row r="54">
          <cell r="A54" t="str">
            <v>2018 estimated</v>
          </cell>
          <cell r="B54">
            <v>94000000</v>
          </cell>
          <cell r="C54">
            <v>2400000</v>
          </cell>
          <cell r="D54">
            <v>40000000</v>
          </cell>
          <cell r="E54">
            <v>2900000</v>
          </cell>
          <cell r="F54">
            <v>40000000</v>
          </cell>
          <cell r="G54">
            <v>15000000</v>
          </cell>
          <cell r="H54">
            <v>38919000</v>
          </cell>
          <cell r="I54">
            <v>125000</v>
          </cell>
          <cell r="J54">
            <v>23000000</v>
          </cell>
          <cell r="K54">
            <v>15000000</v>
          </cell>
        </row>
        <row r="55">
          <cell r="A55" t="str">
            <v>Target</v>
          </cell>
          <cell r="B55">
            <v>125000000</v>
          </cell>
          <cell r="C55">
            <v>2400000</v>
          </cell>
          <cell r="D55">
            <v>50000000</v>
          </cell>
          <cell r="E55">
            <v>2900000</v>
          </cell>
          <cell r="F55">
            <v>25000000</v>
          </cell>
          <cell r="G55">
            <v>15000000</v>
          </cell>
          <cell r="H55">
            <v>40000000</v>
          </cell>
          <cell r="I55">
            <v>125000</v>
          </cell>
          <cell r="J55">
            <v>23000000</v>
          </cell>
          <cell r="K55">
            <v>15000000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ectors"/>
      <sheetName val="detail"/>
      <sheetName val="summary"/>
      <sheetName val="Project_data"/>
      <sheetName val="report"/>
      <sheetName val="region_FY"/>
    </sheetNames>
    <sheetDataSet>
      <sheetData sheetId="0" refreshError="1"/>
      <sheetData sheetId="1" refreshError="1">
        <row r="4">
          <cell r="E4" t="str">
            <v>Program_Name</v>
          </cell>
          <cell r="I4" t="str">
            <v>FY</v>
          </cell>
          <cell r="L4" t="str">
            <v>Line Amount</v>
          </cell>
        </row>
        <row r="5">
          <cell r="E5" t="str">
            <v>State Independent Grants</v>
          </cell>
          <cell r="I5">
            <v>1989</v>
          </cell>
          <cell r="L5">
            <v>188795.62</v>
          </cell>
        </row>
        <row r="6">
          <cell r="E6" t="str">
            <v>State Independent Grants</v>
          </cell>
          <cell r="I6">
            <v>1989</v>
          </cell>
          <cell r="L6">
            <v>444021</v>
          </cell>
        </row>
        <row r="7">
          <cell r="E7" t="str">
            <v>State Independent Grants</v>
          </cell>
          <cell r="I7">
            <v>1989</v>
          </cell>
          <cell r="L7">
            <v>492059</v>
          </cell>
        </row>
        <row r="8">
          <cell r="E8" t="str">
            <v>State Independent Grants</v>
          </cell>
          <cell r="I8">
            <v>1989</v>
          </cell>
          <cell r="L8">
            <v>750000</v>
          </cell>
        </row>
        <row r="9">
          <cell r="E9" t="str">
            <v>State Independent Grants</v>
          </cell>
          <cell r="I9">
            <v>1989</v>
          </cell>
          <cell r="L9">
            <v>770936.11</v>
          </cell>
        </row>
        <row r="10">
          <cell r="E10" t="str">
            <v>Clean Water SRF Bond Fund</v>
          </cell>
          <cell r="I10">
            <v>1990</v>
          </cell>
          <cell r="L10">
            <v>18346924</v>
          </cell>
        </row>
        <row r="11">
          <cell r="E11" t="str">
            <v>Clean Water SRF Bond Fund</v>
          </cell>
          <cell r="I11">
            <v>1990</v>
          </cell>
          <cell r="L11">
            <v>652147</v>
          </cell>
        </row>
        <row r="12">
          <cell r="E12" t="str">
            <v>Clean Water SRF Bond Fund</v>
          </cell>
          <cell r="I12">
            <v>1990</v>
          </cell>
          <cell r="L12">
            <v>21000929</v>
          </cell>
        </row>
        <row r="13">
          <cell r="E13" t="str">
            <v>Clean Water SRF Bond Fund</v>
          </cell>
          <cell r="I13">
            <v>1990</v>
          </cell>
          <cell r="L13">
            <v>5704341.1400000006</v>
          </cell>
        </row>
        <row r="14">
          <cell r="E14" t="str">
            <v>Clean Water SRF Bond Fund</v>
          </cell>
          <cell r="I14">
            <v>1990</v>
          </cell>
          <cell r="L14">
            <v>640000</v>
          </cell>
        </row>
        <row r="15">
          <cell r="E15" t="str">
            <v>State Independent Grants</v>
          </cell>
          <cell r="I15">
            <v>1990</v>
          </cell>
          <cell r="L15">
            <v>440000</v>
          </cell>
        </row>
        <row r="16">
          <cell r="E16" t="str">
            <v>State Independent Grants</v>
          </cell>
          <cell r="I16">
            <v>1990</v>
          </cell>
          <cell r="L16">
            <v>240000</v>
          </cell>
        </row>
        <row r="17">
          <cell r="E17" t="str">
            <v>State Independent Grants</v>
          </cell>
          <cell r="I17">
            <v>1990</v>
          </cell>
          <cell r="L17">
            <v>340000</v>
          </cell>
        </row>
        <row r="18">
          <cell r="E18" t="str">
            <v>State Independent Grants</v>
          </cell>
          <cell r="I18">
            <v>1990</v>
          </cell>
          <cell r="L18">
            <v>360000</v>
          </cell>
        </row>
        <row r="19">
          <cell r="E19" t="str">
            <v>State Independent Grants</v>
          </cell>
          <cell r="I19">
            <v>1990</v>
          </cell>
          <cell r="L19">
            <v>538059</v>
          </cell>
        </row>
        <row r="20">
          <cell r="E20" t="str">
            <v>Clean Water SRF Bond Fund</v>
          </cell>
          <cell r="I20">
            <v>1990</v>
          </cell>
          <cell r="L20">
            <v>1310000</v>
          </cell>
        </row>
        <row r="21">
          <cell r="E21" t="str">
            <v>State Independent Grants</v>
          </cell>
          <cell r="I21">
            <v>1990</v>
          </cell>
          <cell r="L21">
            <v>654900</v>
          </cell>
        </row>
        <row r="22">
          <cell r="E22" t="str">
            <v>State Independent Grants</v>
          </cell>
          <cell r="I22">
            <v>1990</v>
          </cell>
          <cell r="L22">
            <v>654900</v>
          </cell>
        </row>
        <row r="23">
          <cell r="E23" t="str">
            <v>State Independent Grants</v>
          </cell>
          <cell r="I23">
            <v>1990</v>
          </cell>
          <cell r="L23">
            <v>654900</v>
          </cell>
        </row>
        <row r="24">
          <cell r="E24" t="str">
            <v>State Independent Grants</v>
          </cell>
          <cell r="I24">
            <v>1990</v>
          </cell>
          <cell r="L24">
            <v>635029</v>
          </cell>
        </row>
        <row r="25">
          <cell r="E25" t="str">
            <v>State Independent Grants</v>
          </cell>
          <cell r="I25">
            <v>1990</v>
          </cell>
          <cell r="L25">
            <v>35000</v>
          </cell>
        </row>
        <row r="26">
          <cell r="E26" t="str">
            <v>Clean Water SRF Bond Fund</v>
          </cell>
          <cell r="I26">
            <v>1990</v>
          </cell>
          <cell r="L26">
            <v>93000</v>
          </cell>
        </row>
        <row r="27">
          <cell r="E27" t="str">
            <v>State Independent Grants</v>
          </cell>
          <cell r="I27">
            <v>1990</v>
          </cell>
          <cell r="L27">
            <v>870400</v>
          </cell>
        </row>
        <row r="28">
          <cell r="E28" t="str">
            <v>State Independent Grants</v>
          </cell>
          <cell r="I28">
            <v>1990</v>
          </cell>
          <cell r="L28">
            <v>540060</v>
          </cell>
        </row>
        <row r="29">
          <cell r="E29" t="str">
            <v>State Independent Grants</v>
          </cell>
          <cell r="I29">
            <v>1990</v>
          </cell>
          <cell r="L29">
            <v>229714</v>
          </cell>
        </row>
        <row r="30">
          <cell r="E30" t="str">
            <v>Clean Water SRF Bond Fund</v>
          </cell>
          <cell r="I30">
            <v>1990</v>
          </cell>
          <cell r="L30">
            <v>552000</v>
          </cell>
        </row>
        <row r="31">
          <cell r="E31" t="str">
            <v>Individual On Site</v>
          </cell>
          <cell r="I31">
            <v>1990</v>
          </cell>
          <cell r="L31">
            <v>67694</v>
          </cell>
        </row>
        <row r="32">
          <cell r="E32" t="str">
            <v>Individual On Site</v>
          </cell>
          <cell r="I32">
            <v>1990</v>
          </cell>
          <cell r="L32">
            <v>29334.5</v>
          </cell>
        </row>
        <row r="33">
          <cell r="E33" t="str">
            <v>State Independent Grants</v>
          </cell>
          <cell r="I33">
            <v>1990</v>
          </cell>
          <cell r="L33">
            <v>224535</v>
          </cell>
        </row>
        <row r="34">
          <cell r="E34" t="str">
            <v>State Independent Grants</v>
          </cell>
          <cell r="I34">
            <v>1990</v>
          </cell>
          <cell r="L34">
            <v>1132260</v>
          </cell>
        </row>
        <row r="35">
          <cell r="E35" t="str">
            <v>State Independent Grants</v>
          </cell>
          <cell r="I35">
            <v>1990</v>
          </cell>
          <cell r="L35">
            <v>1389640</v>
          </cell>
        </row>
        <row r="36">
          <cell r="E36" t="str">
            <v>State Independent Grants</v>
          </cell>
          <cell r="I36">
            <v>1990</v>
          </cell>
          <cell r="L36">
            <v>373622</v>
          </cell>
        </row>
        <row r="37">
          <cell r="E37" t="str">
            <v>State Independent Grants</v>
          </cell>
          <cell r="I37">
            <v>1990</v>
          </cell>
          <cell r="L37">
            <v>2000000</v>
          </cell>
        </row>
        <row r="38">
          <cell r="E38" t="str">
            <v>State Independent Grants</v>
          </cell>
          <cell r="I38">
            <v>1990</v>
          </cell>
          <cell r="L38">
            <v>1139067</v>
          </cell>
        </row>
        <row r="39">
          <cell r="E39" t="str">
            <v>State Independent Grants</v>
          </cell>
          <cell r="I39">
            <v>1990</v>
          </cell>
          <cell r="L39">
            <v>1088201</v>
          </cell>
        </row>
        <row r="40">
          <cell r="E40" t="str">
            <v>State Independent Grants</v>
          </cell>
          <cell r="I40">
            <v>1990</v>
          </cell>
          <cell r="L40">
            <v>2029441</v>
          </cell>
        </row>
        <row r="41">
          <cell r="E41" t="str">
            <v>State Independent Grants</v>
          </cell>
          <cell r="I41">
            <v>1990</v>
          </cell>
          <cell r="L41">
            <v>621113</v>
          </cell>
        </row>
        <row r="42">
          <cell r="E42" t="str">
            <v>State Independent Grants</v>
          </cell>
          <cell r="I42">
            <v>1990</v>
          </cell>
          <cell r="L42">
            <v>650940</v>
          </cell>
        </row>
        <row r="43">
          <cell r="E43" t="str">
            <v>State Independent Grants</v>
          </cell>
          <cell r="I43">
            <v>1990</v>
          </cell>
          <cell r="L43">
            <v>1161921</v>
          </cell>
        </row>
        <row r="44">
          <cell r="E44" t="str">
            <v>State Independent Grants</v>
          </cell>
          <cell r="I44">
            <v>1990</v>
          </cell>
          <cell r="L44">
            <v>124754</v>
          </cell>
        </row>
        <row r="45">
          <cell r="E45" t="str">
            <v>State Independent Grants</v>
          </cell>
          <cell r="I45">
            <v>1991</v>
          </cell>
          <cell r="L45">
            <v>2000000</v>
          </cell>
        </row>
        <row r="46">
          <cell r="E46" t="str">
            <v>Clean Water SRF Bond Fund</v>
          </cell>
          <cell r="I46">
            <v>1991</v>
          </cell>
          <cell r="L46">
            <v>27243876</v>
          </cell>
        </row>
        <row r="47">
          <cell r="E47" t="str">
            <v>Clean Water SRF Bond Fund</v>
          </cell>
          <cell r="I47">
            <v>1991</v>
          </cell>
          <cell r="L47">
            <v>7935268</v>
          </cell>
        </row>
        <row r="48">
          <cell r="E48" t="str">
            <v>Clean Water SRF Bond Fund</v>
          </cell>
          <cell r="I48">
            <v>1991</v>
          </cell>
          <cell r="L48">
            <v>5553114</v>
          </cell>
        </row>
        <row r="49">
          <cell r="E49" t="str">
            <v>Clean Water SRF Bond Fund</v>
          </cell>
          <cell r="I49">
            <v>1991</v>
          </cell>
          <cell r="L49">
            <v>24267742</v>
          </cell>
        </row>
        <row r="50">
          <cell r="E50" t="str">
            <v>Clean Water SRF Bond Fund</v>
          </cell>
          <cell r="I50">
            <v>1991</v>
          </cell>
          <cell r="L50">
            <v>155450</v>
          </cell>
        </row>
        <row r="51">
          <cell r="E51" t="str">
            <v>Clean Water SRF Bond Fund</v>
          </cell>
          <cell r="I51">
            <v>1991</v>
          </cell>
          <cell r="L51">
            <v>2634561</v>
          </cell>
        </row>
        <row r="52">
          <cell r="E52" t="str">
            <v>Clean Water SRF Bond Fund</v>
          </cell>
          <cell r="I52">
            <v>1991</v>
          </cell>
          <cell r="L52">
            <v>1281340.04</v>
          </cell>
        </row>
        <row r="53">
          <cell r="E53" t="str">
            <v>Clean Water SRF Bond Fund</v>
          </cell>
          <cell r="I53">
            <v>1991</v>
          </cell>
          <cell r="L53">
            <v>1401104.19</v>
          </cell>
        </row>
        <row r="54">
          <cell r="E54" t="str">
            <v>Clean Water SRF Bond Fund</v>
          </cell>
          <cell r="I54">
            <v>1991</v>
          </cell>
          <cell r="L54">
            <v>75000</v>
          </cell>
        </row>
        <row r="55">
          <cell r="E55" t="str">
            <v>Individual On Site</v>
          </cell>
          <cell r="I55">
            <v>1991</v>
          </cell>
          <cell r="L55">
            <v>77937.63</v>
          </cell>
        </row>
        <row r="56">
          <cell r="E56" t="str">
            <v>Individual On Site</v>
          </cell>
          <cell r="I56">
            <v>1991</v>
          </cell>
          <cell r="L56">
            <v>76698.080000000002</v>
          </cell>
        </row>
        <row r="57">
          <cell r="E57" t="str">
            <v>State Independent Grants</v>
          </cell>
          <cell r="I57">
            <v>1991</v>
          </cell>
          <cell r="L57">
            <v>866810</v>
          </cell>
        </row>
        <row r="58">
          <cell r="E58" t="str">
            <v>Clean Water SRF Bond Fund</v>
          </cell>
          <cell r="I58">
            <v>1991</v>
          </cell>
          <cell r="L58">
            <v>396153.11</v>
          </cell>
        </row>
        <row r="59">
          <cell r="E59" t="str">
            <v>Clean Water SRF Bond Fund</v>
          </cell>
          <cell r="I59">
            <v>1991</v>
          </cell>
          <cell r="L59">
            <v>504689.62</v>
          </cell>
        </row>
        <row r="60">
          <cell r="E60" t="str">
            <v>Individual On Site</v>
          </cell>
          <cell r="I60">
            <v>1991</v>
          </cell>
          <cell r="L60">
            <v>32679.43</v>
          </cell>
        </row>
        <row r="61">
          <cell r="E61" t="str">
            <v>Clean Water SRF Bond Fund</v>
          </cell>
          <cell r="I61">
            <v>1991</v>
          </cell>
          <cell r="L61">
            <v>9494204</v>
          </cell>
        </row>
        <row r="62">
          <cell r="E62" t="str">
            <v>Clean Water SRF Bond Fund</v>
          </cell>
          <cell r="I62">
            <v>1991</v>
          </cell>
          <cell r="L62">
            <v>5586158</v>
          </cell>
        </row>
        <row r="63">
          <cell r="E63" t="str">
            <v>Clean Water SRF Bond Fund</v>
          </cell>
          <cell r="I63">
            <v>1991</v>
          </cell>
          <cell r="L63">
            <v>6085031</v>
          </cell>
        </row>
        <row r="64">
          <cell r="E64" t="str">
            <v>Clean Water SRF Bond Fund</v>
          </cell>
          <cell r="I64">
            <v>1991</v>
          </cell>
          <cell r="L64">
            <v>11378557</v>
          </cell>
        </row>
        <row r="65">
          <cell r="E65" t="str">
            <v>Clean Water SRF Bond Fund</v>
          </cell>
          <cell r="I65">
            <v>1991</v>
          </cell>
          <cell r="L65">
            <v>4756050</v>
          </cell>
        </row>
        <row r="66">
          <cell r="E66" t="str">
            <v>Clean Water SRF Bond Fund</v>
          </cell>
          <cell r="I66">
            <v>1991</v>
          </cell>
          <cell r="L66">
            <v>7050655</v>
          </cell>
        </row>
        <row r="67">
          <cell r="E67" t="str">
            <v>Clean Water SRF Bond Fund</v>
          </cell>
          <cell r="I67">
            <v>1991</v>
          </cell>
          <cell r="L67">
            <v>4148434</v>
          </cell>
        </row>
        <row r="68">
          <cell r="E68" t="str">
            <v>Clean Water SRF Bond Fund</v>
          </cell>
          <cell r="I68">
            <v>1991</v>
          </cell>
          <cell r="L68">
            <v>4518911</v>
          </cell>
        </row>
        <row r="69">
          <cell r="E69" t="str">
            <v>Clean Water SRF Bond Fund</v>
          </cell>
          <cell r="I69">
            <v>1991</v>
          </cell>
          <cell r="L69">
            <v>8450028</v>
          </cell>
        </row>
        <row r="70">
          <cell r="E70" t="str">
            <v>Clean Water SRF Bond Fund</v>
          </cell>
          <cell r="I70">
            <v>1991</v>
          </cell>
          <cell r="L70">
            <v>3531972</v>
          </cell>
        </row>
        <row r="71">
          <cell r="E71" t="str">
            <v>State Independent Grants</v>
          </cell>
          <cell r="I71">
            <v>1992</v>
          </cell>
          <cell r="L71">
            <v>689677</v>
          </cell>
        </row>
        <row r="72">
          <cell r="E72" t="str">
            <v>Clean Water SRF Bond Fund</v>
          </cell>
          <cell r="I72">
            <v>1992</v>
          </cell>
          <cell r="L72">
            <v>875606.82</v>
          </cell>
        </row>
        <row r="73">
          <cell r="E73" t="str">
            <v>Clean Water SRF Bond Fund</v>
          </cell>
          <cell r="I73">
            <v>1992</v>
          </cell>
          <cell r="L73">
            <v>671323</v>
          </cell>
        </row>
        <row r="74">
          <cell r="E74" t="str">
            <v>Clean Water SRF Bond Fund</v>
          </cell>
          <cell r="I74">
            <v>1992</v>
          </cell>
          <cell r="L74">
            <v>5078000</v>
          </cell>
        </row>
        <row r="75">
          <cell r="E75" t="str">
            <v>Clean Water SRF Bond Fund</v>
          </cell>
          <cell r="I75">
            <v>1992</v>
          </cell>
          <cell r="L75">
            <v>2226861</v>
          </cell>
        </row>
        <row r="76">
          <cell r="E76" t="str">
            <v>Clean Water SRF Bond Fund</v>
          </cell>
          <cell r="I76">
            <v>1992</v>
          </cell>
          <cell r="L76">
            <v>169000</v>
          </cell>
        </row>
        <row r="77">
          <cell r="E77" t="str">
            <v>Clean Water SRF Bond Fund</v>
          </cell>
          <cell r="I77">
            <v>1992</v>
          </cell>
          <cell r="L77">
            <v>500000</v>
          </cell>
        </row>
        <row r="78">
          <cell r="E78" t="str">
            <v>Clean Water SRF Bond Fund</v>
          </cell>
          <cell r="I78">
            <v>1992</v>
          </cell>
          <cell r="L78">
            <v>623933</v>
          </cell>
        </row>
        <row r="79">
          <cell r="E79" t="str">
            <v>Clean Water SRF Bond Fund</v>
          </cell>
          <cell r="I79">
            <v>1992</v>
          </cell>
          <cell r="L79">
            <v>335000</v>
          </cell>
        </row>
        <row r="80">
          <cell r="E80" t="str">
            <v>Clean Water SRF Bond Fund</v>
          </cell>
          <cell r="I80">
            <v>1992</v>
          </cell>
          <cell r="L80">
            <v>3886918</v>
          </cell>
        </row>
        <row r="81">
          <cell r="E81" t="str">
            <v>Clean Water SRF Bond Fund</v>
          </cell>
          <cell r="I81">
            <v>1992</v>
          </cell>
          <cell r="L81">
            <v>2104751</v>
          </cell>
        </row>
        <row r="82">
          <cell r="E82" t="str">
            <v>Clean Water SRF Bond Fund</v>
          </cell>
          <cell r="I82">
            <v>1992</v>
          </cell>
          <cell r="L82">
            <v>989273</v>
          </cell>
        </row>
        <row r="83">
          <cell r="E83" t="str">
            <v>Clean Water SRF Bond Fund</v>
          </cell>
          <cell r="I83">
            <v>1992</v>
          </cell>
          <cell r="L83">
            <v>3118228</v>
          </cell>
        </row>
        <row r="84">
          <cell r="E84" t="str">
            <v>Clean Water SRF Bond Fund</v>
          </cell>
          <cell r="I84">
            <v>1992</v>
          </cell>
          <cell r="L84">
            <v>22022254</v>
          </cell>
        </row>
        <row r="85">
          <cell r="E85" t="str">
            <v>Clean Water SRF Bond Fund</v>
          </cell>
          <cell r="I85">
            <v>1992</v>
          </cell>
          <cell r="L85">
            <v>7878576</v>
          </cell>
        </row>
        <row r="86">
          <cell r="E86" t="str">
            <v>Clean Water SRF Bond Fund</v>
          </cell>
          <cell r="I86">
            <v>1992</v>
          </cell>
          <cell r="L86">
            <v>500000</v>
          </cell>
        </row>
        <row r="87">
          <cell r="E87" t="str">
            <v>Individual On Site</v>
          </cell>
          <cell r="I87">
            <v>1993</v>
          </cell>
          <cell r="L87">
            <v>20000</v>
          </cell>
        </row>
        <row r="88">
          <cell r="E88" t="str">
            <v>Clean Water SRF Bond Fund</v>
          </cell>
          <cell r="I88">
            <v>1993</v>
          </cell>
          <cell r="L88">
            <v>2254354.77</v>
          </cell>
        </row>
        <row r="89">
          <cell r="E89" t="str">
            <v>Clean Water SRF Bond Fund</v>
          </cell>
          <cell r="I89">
            <v>1993</v>
          </cell>
          <cell r="L89">
            <v>1023299.02</v>
          </cell>
        </row>
        <row r="90">
          <cell r="E90" t="str">
            <v>Clean Water SRF Bond Fund</v>
          </cell>
          <cell r="I90">
            <v>1993</v>
          </cell>
          <cell r="L90">
            <v>606500</v>
          </cell>
        </row>
        <row r="91">
          <cell r="E91" t="str">
            <v>Clean Water SRF Bond Fund</v>
          </cell>
          <cell r="I91">
            <v>1993</v>
          </cell>
          <cell r="L91">
            <v>250000</v>
          </cell>
        </row>
        <row r="92">
          <cell r="E92" t="str">
            <v>Clean Water SRF Bond Fund</v>
          </cell>
          <cell r="I92">
            <v>1993</v>
          </cell>
          <cell r="L92">
            <v>1850838.8</v>
          </cell>
        </row>
        <row r="93">
          <cell r="E93" t="str">
            <v>Clean Water SRF Bond Fund</v>
          </cell>
          <cell r="I93">
            <v>1993</v>
          </cell>
          <cell r="L93">
            <v>10477205.450000001</v>
          </cell>
        </row>
        <row r="94">
          <cell r="E94" t="str">
            <v>Individual On Site</v>
          </cell>
          <cell r="I94">
            <v>1993</v>
          </cell>
          <cell r="L94">
            <v>126714.47</v>
          </cell>
        </row>
        <row r="95">
          <cell r="E95" t="str">
            <v>Individual On Site</v>
          </cell>
          <cell r="I95">
            <v>1993</v>
          </cell>
          <cell r="L95">
            <v>7580.5</v>
          </cell>
        </row>
        <row r="96">
          <cell r="E96" t="str">
            <v>Individual On Site</v>
          </cell>
          <cell r="I96">
            <v>1993</v>
          </cell>
          <cell r="L96">
            <v>72138.22</v>
          </cell>
        </row>
        <row r="97">
          <cell r="E97" t="str">
            <v>Clean Water SRF Bond Fund</v>
          </cell>
          <cell r="I97">
            <v>1993</v>
          </cell>
          <cell r="L97">
            <v>86314.85</v>
          </cell>
        </row>
        <row r="98">
          <cell r="E98" t="str">
            <v>Clean Water SRF Bond Fund</v>
          </cell>
          <cell r="I98">
            <v>1993</v>
          </cell>
          <cell r="L98">
            <v>2415000</v>
          </cell>
        </row>
        <row r="99">
          <cell r="E99" t="str">
            <v>Clean Water SRF Bond Fund</v>
          </cell>
          <cell r="I99">
            <v>1993</v>
          </cell>
          <cell r="L99">
            <v>1216700</v>
          </cell>
        </row>
        <row r="100">
          <cell r="E100" t="str">
            <v>State Independent Grants</v>
          </cell>
          <cell r="I100">
            <v>1993</v>
          </cell>
          <cell r="L100">
            <v>2000000</v>
          </cell>
        </row>
        <row r="101">
          <cell r="E101" t="str">
            <v>Clean Water SRF Bond Fund</v>
          </cell>
          <cell r="I101">
            <v>1993</v>
          </cell>
          <cell r="L101">
            <v>767041.04</v>
          </cell>
        </row>
        <row r="102">
          <cell r="E102" t="str">
            <v>Clean Water SRF Bond Fund</v>
          </cell>
          <cell r="I102">
            <v>1993</v>
          </cell>
          <cell r="L102">
            <v>3300000</v>
          </cell>
        </row>
        <row r="103">
          <cell r="E103" t="str">
            <v>Clean Water SRF Bond Fund</v>
          </cell>
          <cell r="I103">
            <v>1993</v>
          </cell>
          <cell r="L103">
            <v>367116</v>
          </cell>
        </row>
        <row r="104">
          <cell r="E104" t="str">
            <v>Clean Water SRF Bond Fund</v>
          </cell>
          <cell r="I104">
            <v>1994</v>
          </cell>
          <cell r="L104">
            <v>2028647</v>
          </cell>
        </row>
        <row r="105">
          <cell r="E105" t="str">
            <v>Clean Water SRF Bond Fund</v>
          </cell>
          <cell r="I105">
            <v>1994</v>
          </cell>
          <cell r="L105">
            <v>1016937</v>
          </cell>
        </row>
        <row r="106">
          <cell r="E106" t="str">
            <v>Clean Water SRF Bond Fund</v>
          </cell>
          <cell r="I106">
            <v>1994</v>
          </cell>
          <cell r="L106">
            <v>1168937</v>
          </cell>
        </row>
        <row r="107">
          <cell r="E107" t="str">
            <v>Clean Water SRF Bond Fund</v>
          </cell>
          <cell r="I107">
            <v>1994</v>
          </cell>
          <cell r="L107">
            <v>2564573</v>
          </cell>
        </row>
        <row r="108">
          <cell r="E108" t="str">
            <v>Clean Water SRF Bond Fund</v>
          </cell>
          <cell r="I108">
            <v>1994</v>
          </cell>
          <cell r="L108">
            <v>347858</v>
          </cell>
        </row>
        <row r="109">
          <cell r="E109" t="str">
            <v>Clean Water SRF Bond Fund</v>
          </cell>
          <cell r="I109">
            <v>1994</v>
          </cell>
          <cell r="L109">
            <v>677639</v>
          </cell>
        </row>
        <row r="110">
          <cell r="E110" t="str">
            <v>Clean Water SRF Bond Fund</v>
          </cell>
          <cell r="I110">
            <v>1994</v>
          </cell>
          <cell r="L110">
            <v>214468</v>
          </cell>
        </row>
        <row r="111">
          <cell r="E111" t="str">
            <v>Clean Water SRF Bond Fund</v>
          </cell>
          <cell r="I111">
            <v>1994</v>
          </cell>
          <cell r="L111">
            <v>372907</v>
          </cell>
        </row>
        <row r="112">
          <cell r="E112" t="str">
            <v>Clean Water SRF Bond Fund</v>
          </cell>
          <cell r="I112">
            <v>1994</v>
          </cell>
          <cell r="L112">
            <v>1243062</v>
          </cell>
        </row>
        <row r="113">
          <cell r="E113" t="str">
            <v>Clean Water SRF Bond Fund</v>
          </cell>
          <cell r="I113">
            <v>1994</v>
          </cell>
          <cell r="L113">
            <v>8613561</v>
          </cell>
        </row>
        <row r="114">
          <cell r="E114" t="str">
            <v>Clean Water SRF Bond Fund</v>
          </cell>
          <cell r="I114">
            <v>1994</v>
          </cell>
          <cell r="L114">
            <v>1751411</v>
          </cell>
        </row>
        <row r="115">
          <cell r="E115" t="str">
            <v>Clean Water SRF Bond Fund</v>
          </cell>
          <cell r="I115">
            <v>1994</v>
          </cell>
          <cell r="L115">
            <v>1072837.19</v>
          </cell>
        </row>
        <row r="116">
          <cell r="E116" t="str">
            <v>Clean Water SRF Bond Fund</v>
          </cell>
          <cell r="I116">
            <v>1994</v>
          </cell>
          <cell r="L116">
            <v>1442000</v>
          </cell>
        </row>
        <row r="117">
          <cell r="E117" t="str">
            <v>Clean Water SRF Bond Fund</v>
          </cell>
          <cell r="I117">
            <v>1994</v>
          </cell>
          <cell r="L117">
            <v>2552820.21</v>
          </cell>
        </row>
        <row r="118">
          <cell r="E118" t="str">
            <v>Clean Water SRF Bond Fund</v>
          </cell>
          <cell r="I118">
            <v>1994</v>
          </cell>
          <cell r="L118">
            <v>131280.35</v>
          </cell>
        </row>
        <row r="119">
          <cell r="E119" t="str">
            <v>Clean Water SRF Bond Fund</v>
          </cell>
          <cell r="I119">
            <v>1994</v>
          </cell>
          <cell r="L119">
            <v>436354</v>
          </cell>
        </row>
        <row r="120">
          <cell r="E120" t="str">
            <v>Clean Water SRF Bond Fund</v>
          </cell>
          <cell r="I120">
            <v>1994</v>
          </cell>
          <cell r="L120">
            <v>1018160.26</v>
          </cell>
        </row>
        <row r="121">
          <cell r="E121" t="str">
            <v>Clean Water SRF Bond Fund</v>
          </cell>
          <cell r="I121">
            <v>1994</v>
          </cell>
          <cell r="L121">
            <v>2146672.2200000002</v>
          </cell>
        </row>
        <row r="122">
          <cell r="E122" t="str">
            <v>Clean Water SRF Bond Fund</v>
          </cell>
          <cell r="I122">
            <v>1994</v>
          </cell>
          <cell r="L122">
            <v>1165728.5</v>
          </cell>
        </row>
        <row r="123">
          <cell r="E123" t="str">
            <v>Individual On Site</v>
          </cell>
          <cell r="I123">
            <v>1994</v>
          </cell>
          <cell r="L123">
            <v>77308.56</v>
          </cell>
        </row>
        <row r="124">
          <cell r="E124" t="str">
            <v>Individual On Site</v>
          </cell>
          <cell r="I124">
            <v>1994</v>
          </cell>
          <cell r="L124">
            <v>29000</v>
          </cell>
        </row>
        <row r="125">
          <cell r="E125" t="str">
            <v>Individual On Site</v>
          </cell>
          <cell r="I125">
            <v>1994</v>
          </cell>
          <cell r="L125">
            <v>8027.23</v>
          </cell>
        </row>
        <row r="126">
          <cell r="E126" t="str">
            <v>Individual On Site</v>
          </cell>
          <cell r="I126">
            <v>1994</v>
          </cell>
          <cell r="L126">
            <v>49064.82</v>
          </cell>
        </row>
        <row r="127">
          <cell r="E127" t="str">
            <v>Clean Water SRF Bond Fund</v>
          </cell>
          <cell r="I127">
            <v>1994</v>
          </cell>
          <cell r="L127">
            <v>1088007.44</v>
          </cell>
        </row>
        <row r="128">
          <cell r="E128" t="str">
            <v>Clean Water SRF Bond Fund</v>
          </cell>
          <cell r="I128">
            <v>1994</v>
          </cell>
          <cell r="L128">
            <v>352380</v>
          </cell>
        </row>
        <row r="129">
          <cell r="E129" t="str">
            <v>Clean Water SRF Bond Fund</v>
          </cell>
          <cell r="I129">
            <v>1994</v>
          </cell>
          <cell r="L129">
            <v>606675.38</v>
          </cell>
        </row>
        <row r="130">
          <cell r="E130" t="str">
            <v>Clean Water SRF Bond Fund</v>
          </cell>
          <cell r="I130">
            <v>1994</v>
          </cell>
          <cell r="L130">
            <v>276364.03000000003</v>
          </cell>
        </row>
        <row r="131">
          <cell r="E131" t="str">
            <v>Clean Water SRF Bond Fund</v>
          </cell>
          <cell r="I131">
            <v>1994</v>
          </cell>
          <cell r="L131">
            <v>2200000</v>
          </cell>
        </row>
        <row r="132">
          <cell r="E132" t="str">
            <v>Clean Water SRF Bond Fund</v>
          </cell>
          <cell r="I132">
            <v>1994</v>
          </cell>
          <cell r="L132">
            <v>237000</v>
          </cell>
        </row>
        <row r="133">
          <cell r="E133" t="str">
            <v>Clean Water SRF Bond Fund</v>
          </cell>
          <cell r="I133">
            <v>1994</v>
          </cell>
          <cell r="L133">
            <v>2150644</v>
          </cell>
        </row>
        <row r="134">
          <cell r="E134" t="str">
            <v>Clean Water SRF Bond Fund</v>
          </cell>
          <cell r="I134">
            <v>1994</v>
          </cell>
          <cell r="L134">
            <v>3886969.77</v>
          </cell>
        </row>
        <row r="135">
          <cell r="E135" t="str">
            <v>Individual On Site</v>
          </cell>
          <cell r="I135">
            <v>1994</v>
          </cell>
          <cell r="L135">
            <v>220677.73</v>
          </cell>
        </row>
        <row r="136">
          <cell r="E136" t="str">
            <v>Clean Water SRF Bond Fund</v>
          </cell>
          <cell r="I136">
            <v>1995</v>
          </cell>
          <cell r="L136">
            <v>2315710</v>
          </cell>
        </row>
        <row r="137">
          <cell r="E137" t="str">
            <v>Clean Water SRF Bond Fund</v>
          </cell>
          <cell r="I137">
            <v>1995</v>
          </cell>
          <cell r="L137">
            <v>1080000</v>
          </cell>
        </row>
        <row r="138">
          <cell r="E138" t="str">
            <v>Clean Water SRF Bond Fund</v>
          </cell>
          <cell r="I138">
            <v>1995</v>
          </cell>
          <cell r="L138">
            <v>103102.46</v>
          </cell>
        </row>
        <row r="139">
          <cell r="E139" t="str">
            <v>Clean Water SRF Bond Fund</v>
          </cell>
          <cell r="I139">
            <v>1995</v>
          </cell>
          <cell r="L139">
            <v>2478112.2000000002</v>
          </cell>
        </row>
        <row r="140">
          <cell r="E140" t="str">
            <v>Clean Water SRF Bond Fund</v>
          </cell>
          <cell r="I140">
            <v>1995</v>
          </cell>
          <cell r="L140">
            <v>1490795.9</v>
          </cell>
        </row>
        <row r="141">
          <cell r="E141" t="str">
            <v>Clean Water SRF Bond Fund</v>
          </cell>
          <cell r="I141">
            <v>1995</v>
          </cell>
          <cell r="L141">
            <v>640309.14</v>
          </cell>
        </row>
        <row r="142">
          <cell r="E142" t="str">
            <v>Clean Water SRF Bond Fund</v>
          </cell>
          <cell r="I142">
            <v>1995</v>
          </cell>
          <cell r="L142">
            <v>2250000</v>
          </cell>
        </row>
        <row r="143">
          <cell r="E143" t="str">
            <v>Clean Water SRF Bond Fund</v>
          </cell>
          <cell r="I143">
            <v>1995</v>
          </cell>
          <cell r="L143">
            <v>2760000</v>
          </cell>
        </row>
        <row r="144">
          <cell r="E144" t="str">
            <v>Clean Water SRF Bond Fund</v>
          </cell>
          <cell r="I144">
            <v>1995</v>
          </cell>
          <cell r="L144">
            <v>600000</v>
          </cell>
        </row>
        <row r="145">
          <cell r="E145" t="str">
            <v>Clean Water SRF Bond Fund</v>
          </cell>
          <cell r="I145">
            <v>1995</v>
          </cell>
          <cell r="L145">
            <v>3100000</v>
          </cell>
        </row>
        <row r="146">
          <cell r="E146" t="str">
            <v>Clean Water SRF Bond Fund</v>
          </cell>
          <cell r="I146">
            <v>1995</v>
          </cell>
          <cell r="L146">
            <v>375884</v>
          </cell>
        </row>
        <row r="147">
          <cell r="E147" t="str">
            <v>Clean Water SRF Bond Fund</v>
          </cell>
          <cell r="I147">
            <v>1995</v>
          </cell>
          <cell r="L147">
            <v>1181229</v>
          </cell>
        </row>
        <row r="148">
          <cell r="E148" t="str">
            <v>Clean Water SRF Bond Fund</v>
          </cell>
          <cell r="I148">
            <v>1995</v>
          </cell>
          <cell r="L148">
            <v>7181059</v>
          </cell>
        </row>
        <row r="149">
          <cell r="E149" t="str">
            <v>Clean Water SRF Bond Fund</v>
          </cell>
          <cell r="I149">
            <v>1995</v>
          </cell>
          <cell r="L149">
            <v>150695</v>
          </cell>
        </row>
        <row r="150">
          <cell r="E150" t="str">
            <v>Clean Water SRF Bond Fund</v>
          </cell>
          <cell r="I150">
            <v>1995</v>
          </cell>
          <cell r="L150">
            <v>304817</v>
          </cell>
        </row>
        <row r="151">
          <cell r="E151" t="str">
            <v>Clean Water SRF Bond Fund</v>
          </cell>
          <cell r="I151">
            <v>1995</v>
          </cell>
          <cell r="L151">
            <v>5471611</v>
          </cell>
        </row>
        <row r="152">
          <cell r="E152" t="str">
            <v>Clean Water SRF Bond Fund</v>
          </cell>
          <cell r="I152">
            <v>1995</v>
          </cell>
          <cell r="L152">
            <v>8555836</v>
          </cell>
        </row>
        <row r="153">
          <cell r="E153" t="str">
            <v>Clean Water SRF Bond Fund</v>
          </cell>
          <cell r="I153">
            <v>1995</v>
          </cell>
          <cell r="L153">
            <v>3871653</v>
          </cell>
        </row>
        <row r="154">
          <cell r="E154" t="str">
            <v>Clean Water SRF Bond Fund</v>
          </cell>
          <cell r="I154">
            <v>1995</v>
          </cell>
          <cell r="L154">
            <v>835775</v>
          </cell>
        </row>
        <row r="155">
          <cell r="E155" t="str">
            <v>Clean Water SRF Bond Fund</v>
          </cell>
          <cell r="I155">
            <v>1995</v>
          </cell>
          <cell r="L155">
            <v>63438</v>
          </cell>
        </row>
        <row r="156">
          <cell r="E156" t="str">
            <v>Clean Water SRF Bond Fund</v>
          </cell>
          <cell r="I156">
            <v>1995</v>
          </cell>
          <cell r="L156">
            <v>-82340</v>
          </cell>
        </row>
        <row r="157">
          <cell r="E157" t="str">
            <v>Clean Water SRF Bond Fund</v>
          </cell>
          <cell r="I157">
            <v>1995</v>
          </cell>
          <cell r="L157">
            <v>877853</v>
          </cell>
        </row>
        <row r="158">
          <cell r="E158" t="str">
            <v>Clean Water SRF Bond Fund</v>
          </cell>
          <cell r="I158">
            <v>1995</v>
          </cell>
          <cell r="L158">
            <v>594705</v>
          </cell>
        </row>
        <row r="159">
          <cell r="E159" t="str">
            <v>Clean Water SRF Bond Fund</v>
          </cell>
          <cell r="I159">
            <v>1995</v>
          </cell>
          <cell r="L159">
            <v>1185494</v>
          </cell>
        </row>
        <row r="160">
          <cell r="E160" t="str">
            <v>Clean Water SRF Bond Fund</v>
          </cell>
          <cell r="I160">
            <v>1995</v>
          </cell>
          <cell r="L160">
            <v>304736</v>
          </cell>
        </row>
        <row r="161">
          <cell r="E161" t="str">
            <v>Clean Water SRF Bond Fund</v>
          </cell>
          <cell r="I161">
            <v>1995</v>
          </cell>
          <cell r="L161">
            <v>5696661</v>
          </cell>
        </row>
        <row r="162">
          <cell r="E162" t="str">
            <v>Clean Water SRF Bond Fund</v>
          </cell>
          <cell r="I162">
            <v>1995</v>
          </cell>
          <cell r="L162">
            <v>1513342</v>
          </cell>
        </row>
        <row r="163">
          <cell r="E163" t="str">
            <v>Clean Water SRF Bond Fund</v>
          </cell>
          <cell r="I163">
            <v>1995</v>
          </cell>
          <cell r="L163">
            <v>1012228</v>
          </cell>
        </row>
        <row r="164">
          <cell r="E164" t="str">
            <v>Clean Water SRF Bond Fund</v>
          </cell>
          <cell r="I164">
            <v>1995</v>
          </cell>
          <cell r="L164">
            <v>139942</v>
          </cell>
        </row>
        <row r="165">
          <cell r="E165" t="str">
            <v>Clean Water SRF Bond Fund</v>
          </cell>
          <cell r="I165">
            <v>1995</v>
          </cell>
          <cell r="L165">
            <v>765382</v>
          </cell>
        </row>
        <row r="166">
          <cell r="E166" t="str">
            <v>Clean Water SRF Bond Fund</v>
          </cell>
          <cell r="I166">
            <v>1995</v>
          </cell>
          <cell r="L166">
            <v>1914260.34</v>
          </cell>
        </row>
        <row r="167">
          <cell r="E167" t="str">
            <v>Clean Water SRF Bond Fund</v>
          </cell>
          <cell r="I167">
            <v>1995</v>
          </cell>
          <cell r="L167">
            <v>2710872.96</v>
          </cell>
        </row>
        <row r="168">
          <cell r="E168" t="str">
            <v>Clean Water SRF Bond Fund</v>
          </cell>
          <cell r="I168">
            <v>1995</v>
          </cell>
          <cell r="L168">
            <v>4254663</v>
          </cell>
        </row>
        <row r="169">
          <cell r="E169" t="str">
            <v>Individual On Site</v>
          </cell>
          <cell r="I169">
            <v>1995</v>
          </cell>
          <cell r="L169">
            <v>74227.899999999994</v>
          </cell>
        </row>
        <row r="170">
          <cell r="E170" t="str">
            <v>Clean Water SRF Bond Fund</v>
          </cell>
          <cell r="I170">
            <v>1995</v>
          </cell>
          <cell r="L170">
            <v>174000</v>
          </cell>
        </row>
        <row r="171">
          <cell r="E171" t="str">
            <v>Clean Water SRF Bond Fund</v>
          </cell>
          <cell r="I171">
            <v>1995</v>
          </cell>
          <cell r="L171">
            <v>2182509.89</v>
          </cell>
        </row>
        <row r="172">
          <cell r="E172" t="str">
            <v>Clean Water SRF Bond Fund</v>
          </cell>
          <cell r="I172">
            <v>1995</v>
          </cell>
          <cell r="L172">
            <v>764376.75</v>
          </cell>
        </row>
        <row r="173">
          <cell r="E173" t="str">
            <v>Clean Water SRF Bond Fund</v>
          </cell>
          <cell r="I173">
            <v>1995</v>
          </cell>
          <cell r="L173">
            <v>1601442.99</v>
          </cell>
        </row>
        <row r="174">
          <cell r="E174" t="str">
            <v>Clean Water SRF Bond Fund</v>
          </cell>
          <cell r="I174">
            <v>1995</v>
          </cell>
          <cell r="L174">
            <v>2480000</v>
          </cell>
        </row>
        <row r="175">
          <cell r="E175" t="str">
            <v>Clean Water SRF Bond Fund</v>
          </cell>
          <cell r="I175">
            <v>1995</v>
          </cell>
          <cell r="L175">
            <v>6226999.9999999981</v>
          </cell>
        </row>
        <row r="176">
          <cell r="E176" t="str">
            <v>Individual On Site</v>
          </cell>
          <cell r="I176">
            <v>1995</v>
          </cell>
          <cell r="L176">
            <v>3300</v>
          </cell>
        </row>
        <row r="177">
          <cell r="E177" t="str">
            <v>Clean Water SRF Bond Fund</v>
          </cell>
          <cell r="I177">
            <v>1996</v>
          </cell>
          <cell r="L177">
            <v>1260000</v>
          </cell>
        </row>
        <row r="178">
          <cell r="E178" t="str">
            <v>Clean Water SRF Bond Fund</v>
          </cell>
          <cell r="I178">
            <v>1996</v>
          </cell>
          <cell r="L178">
            <v>550000</v>
          </cell>
        </row>
        <row r="179">
          <cell r="E179" t="str">
            <v>Clean Water SRF Bond Fund</v>
          </cell>
          <cell r="I179">
            <v>1996</v>
          </cell>
          <cell r="L179">
            <v>3686833.11</v>
          </cell>
        </row>
        <row r="180">
          <cell r="E180" t="str">
            <v>Clean Water SRF Bond Fund</v>
          </cell>
          <cell r="I180">
            <v>1996</v>
          </cell>
          <cell r="L180">
            <v>247227.48</v>
          </cell>
        </row>
        <row r="181">
          <cell r="E181" t="str">
            <v>Clean Water SRF Bond Fund</v>
          </cell>
          <cell r="I181">
            <v>1996</v>
          </cell>
          <cell r="L181">
            <v>1506772.9</v>
          </cell>
        </row>
        <row r="182">
          <cell r="E182" t="str">
            <v>Clean Water SRF Bond Fund</v>
          </cell>
          <cell r="I182">
            <v>1996</v>
          </cell>
          <cell r="L182">
            <v>11203310.999999998</v>
          </cell>
        </row>
        <row r="183">
          <cell r="E183" t="str">
            <v>Clean Water SRF Bond Fund</v>
          </cell>
          <cell r="I183">
            <v>1996</v>
          </cell>
          <cell r="L183">
            <v>778200</v>
          </cell>
        </row>
        <row r="184">
          <cell r="E184" t="str">
            <v>WIF: General-Grant</v>
          </cell>
          <cell r="I184">
            <v>1996</v>
          </cell>
          <cell r="L184">
            <v>389000</v>
          </cell>
        </row>
        <row r="185">
          <cell r="E185" t="str">
            <v>Clean Water SRF Bond Fund</v>
          </cell>
          <cell r="I185">
            <v>1996</v>
          </cell>
          <cell r="L185">
            <v>1407000</v>
          </cell>
        </row>
        <row r="186">
          <cell r="E186" t="str">
            <v>Clean Water SRF Bond Fund</v>
          </cell>
          <cell r="I186">
            <v>1996</v>
          </cell>
          <cell r="L186">
            <v>301512</v>
          </cell>
        </row>
        <row r="187">
          <cell r="E187" t="str">
            <v>WIF: General-FGVL</v>
          </cell>
          <cell r="I187">
            <v>1996</v>
          </cell>
          <cell r="L187">
            <v>98888</v>
          </cell>
        </row>
        <row r="188">
          <cell r="E188" t="str">
            <v>Clean Water SRF Bond Fund</v>
          </cell>
          <cell r="I188">
            <v>1996</v>
          </cell>
          <cell r="L188">
            <v>950000</v>
          </cell>
        </row>
        <row r="189">
          <cell r="E189" t="str">
            <v>Clean Water SRF Bond Fund</v>
          </cell>
          <cell r="I189">
            <v>1996</v>
          </cell>
          <cell r="L189">
            <v>3754888.62</v>
          </cell>
        </row>
        <row r="190">
          <cell r="E190" t="str">
            <v>Clean Water SRF Bond Fund</v>
          </cell>
          <cell r="I190">
            <v>1996</v>
          </cell>
          <cell r="L190">
            <v>869580</v>
          </cell>
        </row>
        <row r="191">
          <cell r="E191" t="str">
            <v>WIF: General-FGVL</v>
          </cell>
          <cell r="I191">
            <v>1996</v>
          </cell>
          <cell r="L191">
            <v>339420</v>
          </cell>
        </row>
        <row r="192">
          <cell r="E192" t="str">
            <v>Clean Water SRF Bond Fund</v>
          </cell>
          <cell r="I192">
            <v>1996</v>
          </cell>
          <cell r="L192">
            <v>625000</v>
          </cell>
        </row>
        <row r="193">
          <cell r="E193" t="str">
            <v>Clean Water SRF Bond Fund</v>
          </cell>
          <cell r="I193">
            <v>1996</v>
          </cell>
          <cell r="L193">
            <v>200000</v>
          </cell>
        </row>
        <row r="194">
          <cell r="E194" t="str">
            <v>Clean Water SRF Bond Fund</v>
          </cell>
          <cell r="I194">
            <v>1996</v>
          </cell>
          <cell r="L194">
            <v>600000</v>
          </cell>
        </row>
        <row r="195">
          <cell r="E195" t="str">
            <v>Clean Water SRF Bond Fund</v>
          </cell>
          <cell r="I195">
            <v>1996</v>
          </cell>
          <cell r="L195">
            <v>298884</v>
          </cell>
        </row>
        <row r="196">
          <cell r="E196" t="str">
            <v>Clean Water SRF Bond Fund</v>
          </cell>
          <cell r="I196">
            <v>1996</v>
          </cell>
          <cell r="L196">
            <v>1143940</v>
          </cell>
        </row>
        <row r="197">
          <cell r="E197" t="str">
            <v>WIF: General-FGVL</v>
          </cell>
          <cell r="I197">
            <v>1996</v>
          </cell>
          <cell r="L197">
            <v>200330</v>
          </cell>
        </row>
        <row r="198">
          <cell r="E198" t="str">
            <v>Clean Water SRF Bond Fund</v>
          </cell>
          <cell r="I198">
            <v>1996</v>
          </cell>
          <cell r="L198">
            <v>168403.11</v>
          </cell>
        </row>
        <row r="199">
          <cell r="E199" t="str">
            <v>WIF: General-FGVL</v>
          </cell>
          <cell r="I199">
            <v>1996</v>
          </cell>
          <cell r="L199">
            <v>12428.36</v>
          </cell>
        </row>
        <row r="200">
          <cell r="E200" t="str">
            <v>Clean Water SRF Bond Fund</v>
          </cell>
          <cell r="I200">
            <v>1996</v>
          </cell>
          <cell r="L200">
            <v>1101488</v>
          </cell>
        </row>
        <row r="201">
          <cell r="E201" t="str">
            <v>Clean Water SRF Bond Fund</v>
          </cell>
          <cell r="I201">
            <v>1996</v>
          </cell>
          <cell r="L201">
            <v>4269844</v>
          </cell>
        </row>
        <row r="202">
          <cell r="E202" t="str">
            <v>Clean Water SRF Bond Fund</v>
          </cell>
          <cell r="I202">
            <v>1996</v>
          </cell>
          <cell r="L202">
            <v>2416802</v>
          </cell>
        </row>
        <row r="203">
          <cell r="E203" t="str">
            <v>WIF: General-FGVL</v>
          </cell>
          <cell r="I203">
            <v>1996</v>
          </cell>
          <cell r="L203">
            <v>3728198</v>
          </cell>
        </row>
        <row r="204">
          <cell r="E204" t="str">
            <v>Individual On Site</v>
          </cell>
          <cell r="I204">
            <v>1996</v>
          </cell>
          <cell r="L204">
            <v>60179.5</v>
          </cell>
        </row>
        <row r="205">
          <cell r="E205" t="str">
            <v>Individual On Site</v>
          </cell>
          <cell r="I205">
            <v>1996</v>
          </cell>
          <cell r="L205">
            <v>25715</v>
          </cell>
        </row>
        <row r="206">
          <cell r="E206" t="str">
            <v>Individual On Site</v>
          </cell>
          <cell r="I206">
            <v>1996</v>
          </cell>
          <cell r="L206">
            <v>55911.5</v>
          </cell>
        </row>
        <row r="207">
          <cell r="E207" t="str">
            <v>Clean Water SRF Bond Fund</v>
          </cell>
          <cell r="I207">
            <v>1996</v>
          </cell>
          <cell r="L207">
            <v>4300000</v>
          </cell>
        </row>
        <row r="208">
          <cell r="E208" t="str">
            <v>Clean Water SRF Bond Fund</v>
          </cell>
          <cell r="I208">
            <v>1997</v>
          </cell>
          <cell r="L208">
            <v>492733.42</v>
          </cell>
        </row>
        <row r="209">
          <cell r="E209" t="str">
            <v>Clean Water SRF Bond Fund</v>
          </cell>
          <cell r="I209">
            <v>1997</v>
          </cell>
          <cell r="L209">
            <v>794817.77</v>
          </cell>
        </row>
        <row r="210">
          <cell r="E210" t="str">
            <v>Clean Water SRF Bond Fund</v>
          </cell>
          <cell r="I210">
            <v>1997</v>
          </cell>
          <cell r="L210">
            <v>4682145</v>
          </cell>
        </row>
        <row r="211">
          <cell r="E211" t="str">
            <v>WIF: General-FGVL</v>
          </cell>
          <cell r="I211">
            <v>1997</v>
          </cell>
          <cell r="L211">
            <v>3477855</v>
          </cell>
        </row>
        <row r="212">
          <cell r="E212" t="str">
            <v>Clean Water SRF Bond Fund</v>
          </cell>
          <cell r="I212">
            <v>1997</v>
          </cell>
          <cell r="L212">
            <v>281777</v>
          </cell>
        </row>
        <row r="213">
          <cell r="E213" t="str">
            <v>Clean Water SRF Bond Fund</v>
          </cell>
          <cell r="I213">
            <v>1997</v>
          </cell>
          <cell r="L213">
            <v>77717</v>
          </cell>
        </row>
        <row r="214">
          <cell r="E214" t="str">
            <v>Clean Water SRF Bond Fund</v>
          </cell>
          <cell r="I214">
            <v>1997</v>
          </cell>
          <cell r="L214">
            <v>269225</v>
          </cell>
        </row>
        <row r="215">
          <cell r="E215" t="str">
            <v>Clean Water SRF Bond Fund</v>
          </cell>
          <cell r="I215">
            <v>1997</v>
          </cell>
          <cell r="L215">
            <v>333554</v>
          </cell>
        </row>
        <row r="216">
          <cell r="E216" t="str">
            <v>Clean Water SRF Bond Fund</v>
          </cell>
          <cell r="I216">
            <v>1997</v>
          </cell>
          <cell r="L216">
            <v>9275</v>
          </cell>
        </row>
        <row r="217">
          <cell r="E217" t="str">
            <v>Clean Water SRF Bond Fund</v>
          </cell>
          <cell r="I217">
            <v>1997</v>
          </cell>
          <cell r="L217">
            <v>6062350</v>
          </cell>
        </row>
        <row r="218">
          <cell r="E218" t="str">
            <v>Clean Water SRF Bond Fund</v>
          </cell>
          <cell r="I218">
            <v>1997</v>
          </cell>
          <cell r="L218">
            <v>682491</v>
          </cell>
        </row>
        <row r="219">
          <cell r="E219" t="str">
            <v>Clean Water SRF Bond Fund</v>
          </cell>
          <cell r="I219">
            <v>1997</v>
          </cell>
          <cell r="L219">
            <v>294792</v>
          </cell>
        </row>
        <row r="220">
          <cell r="E220" t="str">
            <v>Clean Water SRF Bond Fund</v>
          </cell>
          <cell r="I220">
            <v>1997</v>
          </cell>
          <cell r="L220">
            <v>3120908</v>
          </cell>
        </row>
        <row r="221">
          <cell r="E221" t="str">
            <v>Clean Water SRF Bond Fund</v>
          </cell>
          <cell r="I221">
            <v>1997</v>
          </cell>
          <cell r="L221">
            <v>57814</v>
          </cell>
        </row>
        <row r="222">
          <cell r="E222" t="str">
            <v>Clean Water SRF Bond Fund</v>
          </cell>
          <cell r="I222">
            <v>1997</v>
          </cell>
          <cell r="L222">
            <v>3250129</v>
          </cell>
        </row>
        <row r="223">
          <cell r="E223" t="str">
            <v>Clean Water SRF Bond Fund</v>
          </cell>
          <cell r="I223">
            <v>1997</v>
          </cell>
          <cell r="L223">
            <v>414500</v>
          </cell>
        </row>
        <row r="224">
          <cell r="E224" t="str">
            <v>Clean Water SRF Bond Fund</v>
          </cell>
          <cell r="I224">
            <v>1997</v>
          </cell>
          <cell r="L224">
            <v>6282</v>
          </cell>
        </row>
        <row r="225">
          <cell r="E225" t="str">
            <v>Clean Water SRF Bond Fund</v>
          </cell>
          <cell r="I225">
            <v>1997</v>
          </cell>
          <cell r="L225">
            <v>3121368</v>
          </cell>
        </row>
        <row r="226">
          <cell r="E226" t="str">
            <v>Clean Water SRF Bond Fund</v>
          </cell>
          <cell r="I226">
            <v>1997</v>
          </cell>
          <cell r="L226">
            <v>56566</v>
          </cell>
        </row>
        <row r="227">
          <cell r="E227" t="str">
            <v>Clean Water SRF Bond Fund</v>
          </cell>
          <cell r="I227">
            <v>1997</v>
          </cell>
          <cell r="L227">
            <v>19853</v>
          </cell>
        </row>
        <row r="228">
          <cell r="E228" t="str">
            <v>Clean Water SRF Bond Fund</v>
          </cell>
          <cell r="I228">
            <v>1997</v>
          </cell>
          <cell r="L228">
            <v>21679075</v>
          </cell>
        </row>
        <row r="229">
          <cell r="E229" t="str">
            <v>Clean Water SRF Bond Fund</v>
          </cell>
          <cell r="I229">
            <v>1997</v>
          </cell>
          <cell r="L229">
            <v>544101</v>
          </cell>
        </row>
        <row r="230">
          <cell r="E230" t="str">
            <v>Clean Water SRF Bond Fund</v>
          </cell>
          <cell r="I230">
            <v>1997</v>
          </cell>
          <cell r="L230">
            <v>450000</v>
          </cell>
        </row>
        <row r="231">
          <cell r="E231" t="str">
            <v>Clean Water SRF Bond Fund</v>
          </cell>
          <cell r="I231">
            <v>1997</v>
          </cell>
          <cell r="L231">
            <v>1500000</v>
          </cell>
        </row>
        <row r="232">
          <cell r="E232" t="str">
            <v>Clean Water SRF Bond Fund</v>
          </cell>
          <cell r="I232">
            <v>1997</v>
          </cell>
          <cell r="L232">
            <v>133900</v>
          </cell>
        </row>
        <row r="233">
          <cell r="E233" t="str">
            <v>WIF: General-FGVL</v>
          </cell>
          <cell r="I233">
            <v>1997</v>
          </cell>
          <cell r="L233">
            <v>535600</v>
          </cell>
        </row>
        <row r="234">
          <cell r="E234" t="str">
            <v>Clean Water SRF Bond Fund</v>
          </cell>
          <cell r="I234">
            <v>1997</v>
          </cell>
          <cell r="L234">
            <v>750000</v>
          </cell>
        </row>
        <row r="235">
          <cell r="E235" t="str">
            <v>Clean Water SRF Bond Fund</v>
          </cell>
          <cell r="I235">
            <v>1997</v>
          </cell>
          <cell r="L235">
            <v>1538699.47</v>
          </cell>
        </row>
        <row r="236">
          <cell r="E236" t="str">
            <v>Clean Water SRF Bond Fund</v>
          </cell>
          <cell r="I236">
            <v>1997</v>
          </cell>
          <cell r="L236">
            <v>1500000</v>
          </cell>
        </row>
        <row r="237">
          <cell r="E237" t="str">
            <v>Clean Water SRF Bond Fund</v>
          </cell>
          <cell r="I237">
            <v>1997</v>
          </cell>
          <cell r="L237">
            <v>410000</v>
          </cell>
        </row>
        <row r="238">
          <cell r="E238" t="str">
            <v>WIF: General-FGVL</v>
          </cell>
          <cell r="I238">
            <v>1997</v>
          </cell>
          <cell r="L238">
            <v>155000</v>
          </cell>
        </row>
        <row r="239">
          <cell r="E239" t="str">
            <v>Clean Water SRF Bond Fund</v>
          </cell>
          <cell r="I239">
            <v>1997</v>
          </cell>
          <cell r="L239">
            <v>372136.27</v>
          </cell>
        </row>
        <row r="240">
          <cell r="E240" t="str">
            <v>WIF: General-FGVL</v>
          </cell>
          <cell r="I240">
            <v>1997</v>
          </cell>
          <cell r="L240">
            <v>854320</v>
          </cell>
        </row>
        <row r="241">
          <cell r="E241" t="str">
            <v>Clean Water SRF Bond Fund</v>
          </cell>
          <cell r="I241">
            <v>1997</v>
          </cell>
          <cell r="L241">
            <v>175813.42</v>
          </cell>
        </row>
        <row r="242">
          <cell r="E242" t="str">
            <v>Clean Water SRF Bond Fund</v>
          </cell>
          <cell r="I242">
            <v>1997</v>
          </cell>
          <cell r="L242">
            <v>4400000</v>
          </cell>
        </row>
        <row r="243">
          <cell r="E243" t="str">
            <v>Clean Water SRF Bond Fund</v>
          </cell>
          <cell r="I243">
            <v>1997</v>
          </cell>
          <cell r="L243">
            <v>14700000.000000004</v>
          </cell>
        </row>
        <row r="244">
          <cell r="E244" t="str">
            <v>Clean Water SRF Bond Fund</v>
          </cell>
          <cell r="I244">
            <v>1997</v>
          </cell>
          <cell r="L244">
            <v>927469</v>
          </cell>
        </row>
        <row r="245">
          <cell r="E245" t="str">
            <v>WIF: General-FGVL</v>
          </cell>
          <cell r="I245">
            <v>1997</v>
          </cell>
          <cell r="L245">
            <v>1447531</v>
          </cell>
        </row>
        <row r="246">
          <cell r="E246" t="str">
            <v>Clean Water SRF Bond Fund</v>
          </cell>
          <cell r="I246">
            <v>1997</v>
          </cell>
          <cell r="L246">
            <v>825000</v>
          </cell>
        </row>
        <row r="247">
          <cell r="E247" t="str">
            <v>Clean Water SRF Bond Fund</v>
          </cell>
          <cell r="I247">
            <v>1997</v>
          </cell>
          <cell r="L247">
            <v>141175.07999999999</v>
          </cell>
        </row>
        <row r="248">
          <cell r="E248" t="str">
            <v>WIF: General-FGVL</v>
          </cell>
          <cell r="I248">
            <v>1997</v>
          </cell>
          <cell r="L248">
            <v>245673.15</v>
          </cell>
        </row>
        <row r="249">
          <cell r="E249" t="str">
            <v>Clean Water SRF Bond Fund</v>
          </cell>
          <cell r="I249">
            <v>1997</v>
          </cell>
          <cell r="L249">
            <v>100000</v>
          </cell>
        </row>
        <row r="250">
          <cell r="E250" t="str">
            <v>WIF: General-FGVL</v>
          </cell>
          <cell r="I250">
            <v>1997</v>
          </cell>
          <cell r="L250">
            <v>1883810</v>
          </cell>
        </row>
        <row r="251">
          <cell r="E251" t="str">
            <v>Clean Water SRF Bond Fund</v>
          </cell>
          <cell r="I251">
            <v>1997</v>
          </cell>
          <cell r="L251">
            <v>698775.04000000004</v>
          </cell>
        </row>
        <row r="252">
          <cell r="E252" t="str">
            <v>Clean Water SRF Bond Fund</v>
          </cell>
          <cell r="I252">
            <v>1997</v>
          </cell>
          <cell r="L252">
            <v>540834.73</v>
          </cell>
        </row>
        <row r="253">
          <cell r="E253" t="str">
            <v>Clean Water SRF Bond Fund</v>
          </cell>
          <cell r="I253">
            <v>1997</v>
          </cell>
          <cell r="L253">
            <v>1366190</v>
          </cell>
        </row>
        <row r="254">
          <cell r="E254" t="str">
            <v>Clean Water SRF Bond Fund</v>
          </cell>
          <cell r="I254">
            <v>1998</v>
          </cell>
          <cell r="L254">
            <v>2035802</v>
          </cell>
        </row>
        <row r="255">
          <cell r="E255" t="str">
            <v>WIF: General-FGVL</v>
          </cell>
          <cell r="I255">
            <v>1998</v>
          </cell>
          <cell r="L255">
            <v>3594198</v>
          </cell>
        </row>
        <row r="256">
          <cell r="E256" t="str">
            <v>Clean Water SRF Bond Fund</v>
          </cell>
          <cell r="I256">
            <v>1998</v>
          </cell>
          <cell r="L256">
            <v>155808.89000000001</v>
          </cell>
        </row>
        <row r="257">
          <cell r="E257" t="str">
            <v>Clean Water SRF Bond Fund</v>
          </cell>
          <cell r="I257">
            <v>1998</v>
          </cell>
          <cell r="L257">
            <v>1441093</v>
          </cell>
        </row>
        <row r="258">
          <cell r="E258" t="str">
            <v>Clean Water SRF Bond Fund</v>
          </cell>
          <cell r="I258">
            <v>1998</v>
          </cell>
          <cell r="L258">
            <v>1654550.37</v>
          </cell>
        </row>
        <row r="259">
          <cell r="E259" t="str">
            <v>Clean Water SRF Bond Fund</v>
          </cell>
          <cell r="I259">
            <v>1998</v>
          </cell>
          <cell r="L259">
            <v>4812000</v>
          </cell>
        </row>
        <row r="260">
          <cell r="E260" t="str">
            <v>SPAP</v>
          </cell>
          <cell r="I260">
            <v>1998</v>
          </cell>
          <cell r="L260">
            <v>600000</v>
          </cell>
        </row>
        <row r="261">
          <cell r="E261" t="str">
            <v>Clean Water SRF Bond Fund</v>
          </cell>
          <cell r="I261">
            <v>1998</v>
          </cell>
          <cell r="L261">
            <v>223505.79</v>
          </cell>
        </row>
        <row r="262">
          <cell r="E262" t="str">
            <v>Clean Water SRF Bond Fund</v>
          </cell>
          <cell r="I262">
            <v>1998</v>
          </cell>
          <cell r="L262">
            <v>1163536</v>
          </cell>
        </row>
        <row r="263">
          <cell r="E263" t="str">
            <v>WIF: General-FGVL</v>
          </cell>
          <cell r="I263">
            <v>1998</v>
          </cell>
          <cell r="L263">
            <v>638904</v>
          </cell>
        </row>
        <row r="264">
          <cell r="E264" t="str">
            <v>Clean Water SRF Bond Fund</v>
          </cell>
          <cell r="I264">
            <v>1998</v>
          </cell>
          <cell r="L264">
            <v>1694278.94</v>
          </cell>
        </row>
        <row r="265">
          <cell r="E265" t="str">
            <v>Clean Water SRF Bond Fund</v>
          </cell>
          <cell r="I265">
            <v>1998</v>
          </cell>
          <cell r="L265">
            <v>2138045.16</v>
          </cell>
        </row>
        <row r="266">
          <cell r="E266" t="str">
            <v>SPAP</v>
          </cell>
          <cell r="I266">
            <v>1998</v>
          </cell>
          <cell r="L266">
            <v>100000</v>
          </cell>
        </row>
        <row r="267">
          <cell r="E267" t="str">
            <v>Clean Water SRF Bond Fund</v>
          </cell>
          <cell r="I267">
            <v>1998</v>
          </cell>
          <cell r="L267">
            <v>301247.06</v>
          </cell>
        </row>
        <row r="268">
          <cell r="E268" t="str">
            <v>Clean Water SRF Bond Fund</v>
          </cell>
          <cell r="I268">
            <v>1998</v>
          </cell>
          <cell r="L268">
            <v>1122091.67</v>
          </cell>
        </row>
        <row r="269">
          <cell r="E269" t="str">
            <v>Clean Water SRF Bond Fund</v>
          </cell>
          <cell r="I269">
            <v>1998</v>
          </cell>
          <cell r="L269">
            <v>426290.01</v>
          </cell>
        </row>
        <row r="270">
          <cell r="E270" t="str">
            <v>Clean Water SRF Bond Fund</v>
          </cell>
          <cell r="I270">
            <v>1998</v>
          </cell>
          <cell r="L270">
            <v>263440</v>
          </cell>
        </row>
        <row r="271">
          <cell r="E271" t="str">
            <v>Clean Water SRF Bond Fund</v>
          </cell>
          <cell r="I271">
            <v>1998</v>
          </cell>
          <cell r="L271">
            <v>9828</v>
          </cell>
        </row>
        <row r="272">
          <cell r="E272" t="str">
            <v>Clean Water SRF Bond Fund</v>
          </cell>
          <cell r="I272">
            <v>1998</v>
          </cell>
          <cell r="L272">
            <v>169533</v>
          </cell>
        </row>
        <row r="273">
          <cell r="E273" t="str">
            <v>Clean Water SRF Bond Fund</v>
          </cell>
          <cell r="I273">
            <v>1998</v>
          </cell>
          <cell r="L273">
            <v>1477249</v>
          </cell>
        </row>
        <row r="274">
          <cell r="E274" t="str">
            <v>Clean Water SRF Bond Fund</v>
          </cell>
          <cell r="I274">
            <v>1998</v>
          </cell>
          <cell r="L274">
            <v>128388</v>
          </cell>
        </row>
        <row r="275">
          <cell r="E275" t="str">
            <v>Clean Water SRF Bond Fund</v>
          </cell>
          <cell r="I275">
            <v>1998</v>
          </cell>
          <cell r="L275">
            <v>1062598</v>
          </cell>
        </row>
        <row r="276">
          <cell r="E276" t="str">
            <v>Clean Water SRF Bond Fund</v>
          </cell>
          <cell r="I276">
            <v>1998</v>
          </cell>
          <cell r="L276">
            <v>730692</v>
          </cell>
        </row>
        <row r="277">
          <cell r="E277" t="str">
            <v>Clean Water SRF Bond Fund</v>
          </cell>
          <cell r="I277">
            <v>1998</v>
          </cell>
          <cell r="L277">
            <v>7542182</v>
          </cell>
        </row>
        <row r="278">
          <cell r="E278" t="str">
            <v>Clean Water SRF Bond Fund</v>
          </cell>
          <cell r="I278">
            <v>1998</v>
          </cell>
          <cell r="L278">
            <v>3003205</v>
          </cell>
        </row>
        <row r="279">
          <cell r="E279" t="str">
            <v>Clean Water SRF Bond Fund</v>
          </cell>
          <cell r="I279">
            <v>1998</v>
          </cell>
          <cell r="L279">
            <v>62260</v>
          </cell>
        </row>
        <row r="280">
          <cell r="E280" t="str">
            <v>Clean Water SRF Bond Fund</v>
          </cell>
          <cell r="I280">
            <v>1998</v>
          </cell>
          <cell r="L280">
            <v>495407</v>
          </cell>
        </row>
        <row r="281">
          <cell r="E281" t="str">
            <v>Clean Water SRF Bond Fund</v>
          </cell>
          <cell r="I281">
            <v>1998</v>
          </cell>
          <cell r="L281">
            <v>380305</v>
          </cell>
        </row>
        <row r="282">
          <cell r="E282" t="str">
            <v>Clean Water SRF Bond Fund</v>
          </cell>
          <cell r="I282">
            <v>1998</v>
          </cell>
          <cell r="L282">
            <v>1710900</v>
          </cell>
        </row>
        <row r="283">
          <cell r="E283" t="str">
            <v>Clean Water SRF Bond Fund</v>
          </cell>
          <cell r="I283">
            <v>1998</v>
          </cell>
          <cell r="L283">
            <v>181741</v>
          </cell>
        </row>
        <row r="284">
          <cell r="E284" t="str">
            <v>Clean Water SRF Bond Fund</v>
          </cell>
          <cell r="I284">
            <v>1998</v>
          </cell>
          <cell r="L284">
            <v>7673856</v>
          </cell>
        </row>
        <row r="285">
          <cell r="E285" t="str">
            <v>Clean Water SRF Bond Fund</v>
          </cell>
          <cell r="I285">
            <v>1998</v>
          </cell>
          <cell r="L285">
            <v>58744</v>
          </cell>
        </row>
        <row r="286">
          <cell r="E286" t="str">
            <v>Clean Water SRF Bond Fund</v>
          </cell>
          <cell r="I286">
            <v>1998</v>
          </cell>
          <cell r="L286">
            <v>9070399</v>
          </cell>
        </row>
        <row r="287">
          <cell r="E287" t="str">
            <v>Clean Water SRF Bond Fund</v>
          </cell>
          <cell r="I287">
            <v>1998</v>
          </cell>
          <cell r="L287">
            <v>209665</v>
          </cell>
        </row>
        <row r="288">
          <cell r="E288" t="str">
            <v>Clean Water SRF Bond Fund</v>
          </cell>
          <cell r="I288">
            <v>1998</v>
          </cell>
          <cell r="L288">
            <v>1298566</v>
          </cell>
        </row>
        <row r="289">
          <cell r="E289" t="str">
            <v>Clean Water SRF Bond Fund</v>
          </cell>
          <cell r="I289">
            <v>1998</v>
          </cell>
          <cell r="L289">
            <v>4734482</v>
          </cell>
        </row>
        <row r="290">
          <cell r="E290" t="str">
            <v>WIF: General-Grant</v>
          </cell>
          <cell r="I290">
            <v>1998</v>
          </cell>
          <cell r="L290">
            <v>750000</v>
          </cell>
        </row>
        <row r="291">
          <cell r="E291" t="str">
            <v>Clean Water SRF Bond Fund</v>
          </cell>
          <cell r="I291">
            <v>1998</v>
          </cell>
          <cell r="L291">
            <v>525000</v>
          </cell>
        </row>
        <row r="292">
          <cell r="E292" t="str">
            <v>Clean Water SRF Bond Fund</v>
          </cell>
          <cell r="I292">
            <v>1998</v>
          </cell>
          <cell r="L292">
            <v>287844.34999999998</v>
          </cell>
        </row>
        <row r="293">
          <cell r="E293" t="str">
            <v>Clean Water SRF Bond Fund</v>
          </cell>
          <cell r="I293">
            <v>1998</v>
          </cell>
          <cell r="L293">
            <v>1032678.72</v>
          </cell>
        </row>
        <row r="294">
          <cell r="E294" t="str">
            <v>Clean Water SRF Bond Fund</v>
          </cell>
          <cell r="I294">
            <v>1998</v>
          </cell>
          <cell r="L294">
            <v>700000</v>
          </cell>
        </row>
        <row r="295">
          <cell r="E295" t="str">
            <v>WIF: General-FGVL</v>
          </cell>
          <cell r="I295">
            <v>1998</v>
          </cell>
          <cell r="L295">
            <v>2321184.5</v>
          </cell>
        </row>
        <row r="296">
          <cell r="E296" t="str">
            <v>Clean Water SRF Bond Fund</v>
          </cell>
          <cell r="I296">
            <v>1998</v>
          </cell>
          <cell r="L296">
            <v>673072.97</v>
          </cell>
        </row>
        <row r="297">
          <cell r="E297" t="str">
            <v>SPAP: Flood 1997</v>
          </cell>
          <cell r="I297">
            <v>1998</v>
          </cell>
          <cell r="L297">
            <v>3250379.18</v>
          </cell>
        </row>
        <row r="298">
          <cell r="E298" t="str">
            <v>Clean Water SRF Bond Fund</v>
          </cell>
          <cell r="I298">
            <v>1998</v>
          </cell>
          <cell r="L298">
            <v>1205000</v>
          </cell>
        </row>
        <row r="299">
          <cell r="E299" t="str">
            <v>Clean Water SRF Bond Fund</v>
          </cell>
          <cell r="I299">
            <v>1998</v>
          </cell>
          <cell r="L299">
            <v>3100000</v>
          </cell>
        </row>
        <row r="300">
          <cell r="E300" t="str">
            <v>Clean Water SRF Bond Fund</v>
          </cell>
          <cell r="I300">
            <v>1998</v>
          </cell>
          <cell r="L300">
            <v>615750</v>
          </cell>
        </row>
        <row r="301">
          <cell r="E301" t="str">
            <v>SPAP: Flood 1997</v>
          </cell>
          <cell r="I301">
            <v>1998</v>
          </cell>
          <cell r="L301">
            <v>1940000</v>
          </cell>
        </row>
        <row r="302">
          <cell r="E302" t="str">
            <v>SPAP: Flood 1997</v>
          </cell>
          <cell r="I302">
            <v>1998</v>
          </cell>
          <cell r="L302">
            <v>1100000</v>
          </cell>
        </row>
        <row r="303">
          <cell r="E303" t="str">
            <v>SPAP: Flood 1997</v>
          </cell>
          <cell r="I303">
            <v>1998</v>
          </cell>
          <cell r="L303">
            <v>270000</v>
          </cell>
        </row>
        <row r="304">
          <cell r="E304" t="str">
            <v>Clean Water SRF Bond Fund</v>
          </cell>
          <cell r="I304">
            <v>1998</v>
          </cell>
          <cell r="L304">
            <v>15641</v>
          </cell>
        </row>
        <row r="305">
          <cell r="E305" t="str">
            <v>SPAP: Flood 1997</v>
          </cell>
          <cell r="I305">
            <v>1998</v>
          </cell>
          <cell r="L305">
            <v>400000</v>
          </cell>
        </row>
        <row r="306">
          <cell r="E306" t="str">
            <v>SPAP: Flood 1997</v>
          </cell>
          <cell r="I306">
            <v>1998</v>
          </cell>
          <cell r="L306">
            <v>631329.53</v>
          </cell>
        </row>
        <row r="307">
          <cell r="E307" t="str">
            <v>SPAP: Flood 1997</v>
          </cell>
          <cell r="I307">
            <v>1998</v>
          </cell>
          <cell r="L307">
            <v>690000</v>
          </cell>
        </row>
        <row r="308">
          <cell r="E308" t="str">
            <v>WIF: General-FGVL</v>
          </cell>
          <cell r="I308">
            <v>1998</v>
          </cell>
          <cell r="L308">
            <v>2072552</v>
          </cell>
        </row>
        <row r="309">
          <cell r="E309" t="str">
            <v>Clean Water SRF Bond Fund</v>
          </cell>
          <cell r="I309">
            <v>1998</v>
          </cell>
          <cell r="L309">
            <v>2120212.04</v>
          </cell>
        </row>
        <row r="310">
          <cell r="E310" t="str">
            <v>Clean Water SRF Bond Fund</v>
          </cell>
          <cell r="I310">
            <v>1998</v>
          </cell>
          <cell r="L310">
            <v>24682000.000000011</v>
          </cell>
        </row>
        <row r="311">
          <cell r="E311" t="str">
            <v>Clean Water SRF Bond Fund</v>
          </cell>
          <cell r="I311">
            <v>1998</v>
          </cell>
          <cell r="L311">
            <v>889935</v>
          </cell>
        </row>
        <row r="312">
          <cell r="E312" t="str">
            <v>Clean Water SRF Bond Fund</v>
          </cell>
          <cell r="I312">
            <v>1998</v>
          </cell>
          <cell r="L312">
            <v>2500000</v>
          </cell>
        </row>
        <row r="313">
          <cell r="E313" t="str">
            <v>WIF: General-FGVL</v>
          </cell>
          <cell r="I313">
            <v>1998</v>
          </cell>
          <cell r="L313">
            <v>3126015</v>
          </cell>
        </row>
        <row r="314">
          <cell r="E314" t="str">
            <v>SPAP: Flood 1997</v>
          </cell>
          <cell r="I314">
            <v>1998</v>
          </cell>
          <cell r="L314">
            <v>400000</v>
          </cell>
        </row>
        <row r="315">
          <cell r="E315" t="str">
            <v>Clean Water SRF Bond Fund</v>
          </cell>
          <cell r="I315">
            <v>1998</v>
          </cell>
          <cell r="L315">
            <v>450488.81</v>
          </cell>
        </row>
        <row r="316">
          <cell r="E316" t="str">
            <v>Clean Water SRF Bond Fund</v>
          </cell>
          <cell r="I316">
            <v>1999</v>
          </cell>
          <cell r="L316">
            <v>1654075.22</v>
          </cell>
        </row>
        <row r="317">
          <cell r="E317" t="str">
            <v>Clean Water SRF Bond Fund</v>
          </cell>
          <cell r="I317">
            <v>1999</v>
          </cell>
          <cell r="L317">
            <v>925524.5</v>
          </cell>
        </row>
        <row r="318">
          <cell r="E318" t="str">
            <v>Drinking Water SRF Bond Fund</v>
          </cell>
          <cell r="I318">
            <v>1999</v>
          </cell>
          <cell r="L318">
            <v>503117.19</v>
          </cell>
        </row>
        <row r="319">
          <cell r="E319" t="str">
            <v>Drinking Water SRF Bond Fund</v>
          </cell>
          <cell r="I319">
            <v>1999</v>
          </cell>
          <cell r="L319">
            <v>0</v>
          </cell>
        </row>
        <row r="320">
          <cell r="E320" t="str">
            <v>SPAP</v>
          </cell>
          <cell r="I320">
            <v>1999</v>
          </cell>
          <cell r="L320">
            <v>650000</v>
          </cell>
        </row>
        <row r="321">
          <cell r="E321" t="str">
            <v>Clean Water SRF Bond Fund</v>
          </cell>
          <cell r="I321">
            <v>1999</v>
          </cell>
          <cell r="L321">
            <v>1020000</v>
          </cell>
        </row>
        <row r="322">
          <cell r="E322" t="str">
            <v>WIF: General-Grant</v>
          </cell>
          <cell r="I322">
            <v>1999</v>
          </cell>
          <cell r="L322">
            <v>522145</v>
          </cell>
        </row>
        <row r="323">
          <cell r="E323" t="str">
            <v>Clean Water SRF Bond Fund</v>
          </cell>
          <cell r="I323">
            <v>1999</v>
          </cell>
          <cell r="L323">
            <v>711430.96</v>
          </cell>
        </row>
        <row r="324">
          <cell r="E324" t="str">
            <v>Clean Water SRF Bond Fund</v>
          </cell>
          <cell r="I324">
            <v>1999</v>
          </cell>
          <cell r="L324">
            <v>2653225.8199999998</v>
          </cell>
        </row>
        <row r="325">
          <cell r="E325" t="str">
            <v>Drinking Water SRF Nonpledged</v>
          </cell>
          <cell r="I325">
            <v>1999</v>
          </cell>
          <cell r="L325">
            <v>394808</v>
          </cell>
        </row>
        <row r="326">
          <cell r="E326" t="str">
            <v>Drinking Water SRF Bond Fund</v>
          </cell>
          <cell r="I326">
            <v>1999</v>
          </cell>
          <cell r="L326">
            <v>229655.49</v>
          </cell>
        </row>
        <row r="327">
          <cell r="E327" t="str">
            <v>Drinking Water SRF Bond Fund</v>
          </cell>
          <cell r="I327">
            <v>1999</v>
          </cell>
          <cell r="L327">
            <v>479780.67</v>
          </cell>
        </row>
        <row r="328">
          <cell r="E328" t="str">
            <v>Drinking Water SRF Bond Fund</v>
          </cell>
          <cell r="I328">
            <v>1999</v>
          </cell>
          <cell r="L328">
            <v>0</v>
          </cell>
        </row>
        <row r="329">
          <cell r="E329" t="str">
            <v>Clean Water SRF Bond Fund</v>
          </cell>
          <cell r="I329">
            <v>1999</v>
          </cell>
          <cell r="L329">
            <v>150000</v>
          </cell>
        </row>
        <row r="330">
          <cell r="E330" t="str">
            <v>Clean Water SRF Bond Fund</v>
          </cell>
          <cell r="I330">
            <v>1999</v>
          </cell>
          <cell r="L330">
            <v>677980</v>
          </cell>
        </row>
        <row r="331">
          <cell r="E331" t="str">
            <v>Drinking Water SRF Nonpledged</v>
          </cell>
          <cell r="I331">
            <v>1999</v>
          </cell>
          <cell r="L331">
            <v>376025</v>
          </cell>
        </row>
        <row r="332">
          <cell r="E332" t="str">
            <v>Drinking Water SRF Bond Fund</v>
          </cell>
          <cell r="I332">
            <v>1999</v>
          </cell>
          <cell r="L332">
            <v>149107.1</v>
          </cell>
        </row>
        <row r="333">
          <cell r="E333" t="str">
            <v>Drinking Water SRF Bond Fund</v>
          </cell>
          <cell r="I333">
            <v>1999</v>
          </cell>
          <cell r="L333">
            <v>0</v>
          </cell>
        </row>
        <row r="334">
          <cell r="E334" t="str">
            <v>Clean Water SRF Bond Fund</v>
          </cell>
          <cell r="I334">
            <v>1999</v>
          </cell>
          <cell r="L334">
            <v>1150000</v>
          </cell>
        </row>
        <row r="335">
          <cell r="E335" t="str">
            <v>Drinking Water SRF Bond Fund</v>
          </cell>
          <cell r="I335">
            <v>1999</v>
          </cell>
          <cell r="L335">
            <v>213876.4</v>
          </cell>
        </row>
        <row r="336">
          <cell r="E336" t="str">
            <v>Drinking Water SRF Bond Fund</v>
          </cell>
          <cell r="I336">
            <v>1999</v>
          </cell>
          <cell r="L336">
            <v>0</v>
          </cell>
        </row>
        <row r="337">
          <cell r="E337" t="str">
            <v>Clean Water SRF Bond Fund</v>
          </cell>
          <cell r="I337">
            <v>1999</v>
          </cell>
          <cell r="L337">
            <v>4517000</v>
          </cell>
        </row>
        <row r="338">
          <cell r="E338" t="str">
            <v>Drinking Water SRF Bond Fund</v>
          </cell>
          <cell r="I338">
            <v>1999</v>
          </cell>
          <cell r="L338">
            <v>259660.48</v>
          </cell>
        </row>
        <row r="339">
          <cell r="E339" t="str">
            <v>Drinking Water SRF Bond Fund</v>
          </cell>
          <cell r="I339">
            <v>1999</v>
          </cell>
          <cell r="L339">
            <v>307916.98</v>
          </cell>
        </row>
        <row r="340">
          <cell r="E340" t="str">
            <v>Drinking Water SRF Bond Fund</v>
          </cell>
          <cell r="I340">
            <v>1999</v>
          </cell>
          <cell r="L340">
            <v>16499999.999999998</v>
          </cell>
        </row>
        <row r="341">
          <cell r="E341" t="str">
            <v>Drinking Water SRF Bond Fund</v>
          </cell>
          <cell r="I341">
            <v>1999</v>
          </cell>
          <cell r="L341">
            <v>2121231</v>
          </cell>
        </row>
        <row r="342">
          <cell r="E342" t="str">
            <v>Drinking Water SRF Bond Fund</v>
          </cell>
          <cell r="I342">
            <v>1999</v>
          </cell>
          <cell r="L342">
            <v>2020499.48</v>
          </cell>
        </row>
        <row r="343">
          <cell r="E343" t="str">
            <v>Drinking Water SRF Bond Fund</v>
          </cell>
          <cell r="I343">
            <v>1999</v>
          </cell>
          <cell r="L343">
            <v>27324.59</v>
          </cell>
        </row>
        <row r="344">
          <cell r="E344" t="str">
            <v>Clean Water SRF Bond Fund</v>
          </cell>
          <cell r="I344">
            <v>1999</v>
          </cell>
          <cell r="L344">
            <v>1229797.42</v>
          </cell>
        </row>
        <row r="345">
          <cell r="E345" t="str">
            <v>Drinking Water SRF Bond Fund</v>
          </cell>
          <cell r="I345">
            <v>1999</v>
          </cell>
          <cell r="L345">
            <v>642000</v>
          </cell>
        </row>
        <row r="346">
          <cell r="E346" t="str">
            <v>Drinking Water SRF Bond Fund</v>
          </cell>
          <cell r="I346">
            <v>1999</v>
          </cell>
          <cell r="L346">
            <v>0</v>
          </cell>
        </row>
        <row r="347">
          <cell r="E347" t="str">
            <v>SPAP</v>
          </cell>
          <cell r="I347">
            <v>1999</v>
          </cell>
          <cell r="L347">
            <v>500000</v>
          </cell>
        </row>
        <row r="348">
          <cell r="E348" t="str">
            <v>Drinking Water SRF Bond Fund</v>
          </cell>
          <cell r="I348">
            <v>1999</v>
          </cell>
          <cell r="L348">
            <v>489000</v>
          </cell>
        </row>
        <row r="349">
          <cell r="E349" t="str">
            <v>Drinking Water SRF Bond Fund</v>
          </cell>
          <cell r="I349">
            <v>1999</v>
          </cell>
          <cell r="L349">
            <v>75571.899999999994</v>
          </cell>
        </row>
        <row r="350">
          <cell r="E350" t="str">
            <v>Clean Water SRF Bond Fund</v>
          </cell>
          <cell r="I350">
            <v>1999</v>
          </cell>
          <cell r="L350">
            <v>1062529</v>
          </cell>
        </row>
        <row r="351">
          <cell r="E351" t="str">
            <v>Clean Water SRF Bond Fund</v>
          </cell>
          <cell r="I351">
            <v>1999</v>
          </cell>
          <cell r="L351">
            <v>16073982</v>
          </cell>
        </row>
        <row r="352">
          <cell r="E352" t="str">
            <v>Clean Water SRF Bond Fund</v>
          </cell>
          <cell r="I352">
            <v>1999</v>
          </cell>
          <cell r="L352">
            <v>888803</v>
          </cell>
        </row>
        <row r="353">
          <cell r="E353" t="str">
            <v>Clean Water SRF Bond Fund</v>
          </cell>
          <cell r="I353">
            <v>1999</v>
          </cell>
          <cell r="L353">
            <v>3894581</v>
          </cell>
        </row>
        <row r="354">
          <cell r="E354" t="str">
            <v>Clean Water SRF Bond Fund</v>
          </cell>
          <cell r="I354">
            <v>1999</v>
          </cell>
          <cell r="L354">
            <v>9973906</v>
          </cell>
        </row>
        <row r="355">
          <cell r="E355" t="str">
            <v>Clean Water SRF Bond Fund</v>
          </cell>
          <cell r="I355">
            <v>1999</v>
          </cell>
          <cell r="L355">
            <v>3042737</v>
          </cell>
        </row>
        <row r="356">
          <cell r="E356" t="str">
            <v>Clean Water SRF Bond Fund</v>
          </cell>
          <cell r="I356">
            <v>1999</v>
          </cell>
          <cell r="L356">
            <v>319603</v>
          </cell>
        </row>
        <row r="357">
          <cell r="E357" t="str">
            <v>Clean Water SRF Bond Fund</v>
          </cell>
          <cell r="I357">
            <v>1999</v>
          </cell>
          <cell r="L357">
            <v>131333</v>
          </cell>
        </row>
        <row r="358">
          <cell r="E358" t="str">
            <v>Clean Water SRF Bond Fund</v>
          </cell>
          <cell r="I358">
            <v>1999</v>
          </cell>
          <cell r="L358">
            <v>2604406</v>
          </cell>
        </row>
        <row r="359">
          <cell r="E359" t="str">
            <v>Clean Water SRF Bond Fund</v>
          </cell>
          <cell r="I359">
            <v>1999</v>
          </cell>
          <cell r="L359">
            <v>733106</v>
          </cell>
        </row>
        <row r="360">
          <cell r="E360" t="str">
            <v>Clean Water SRF Bond Fund</v>
          </cell>
          <cell r="I360">
            <v>1999</v>
          </cell>
          <cell r="L360">
            <v>10762162</v>
          </cell>
        </row>
        <row r="361">
          <cell r="E361" t="str">
            <v>Clean Water SRF Bond Fund</v>
          </cell>
          <cell r="I361">
            <v>1999</v>
          </cell>
          <cell r="L361">
            <v>62046</v>
          </cell>
        </row>
        <row r="362">
          <cell r="E362" t="str">
            <v>Clean Water SRF Bond Fund</v>
          </cell>
          <cell r="I362">
            <v>1999</v>
          </cell>
          <cell r="L362">
            <v>1786639</v>
          </cell>
        </row>
        <row r="363">
          <cell r="E363" t="str">
            <v>Clean Water SRF Bond Fund</v>
          </cell>
          <cell r="I363">
            <v>1999</v>
          </cell>
          <cell r="L363">
            <v>6829139</v>
          </cell>
        </row>
        <row r="364">
          <cell r="E364" t="str">
            <v>Clean Water SRF Bond Fund</v>
          </cell>
          <cell r="I364">
            <v>1999</v>
          </cell>
          <cell r="L364">
            <v>130311</v>
          </cell>
        </row>
        <row r="365">
          <cell r="E365" t="str">
            <v>Clean Water SRF Bond Fund</v>
          </cell>
          <cell r="I365">
            <v>1999</v>
          </cell>
          <cell r="L365">
            <v>308063</v>
          </cell>
        </row>
        <row r="366">
          <cell r="E366" t="str">
            <v>Clean Water SRF Bond Fund</v>
          </cell>
          <cell r="I366">
            <v>1999</v>
          </cell>
          <cell r="L366">
            <v>1059983</v>
          </cell>
        </row>
        <row r="367">
          <cell r="E367" t="str">
            <v>Clean Water SRF Bond Fund</v>
          </cell>
          <cell r="I367">
            <v>1999</v>
          </cell>
          <cell r="L367">
            <v>336671</v>
          </cell>
        </row>
        <row r="368">
          <cell r="E368" t="str">
            <v>Wastewater Planning Grants</v>
          </cell>
          <cell r="I368">
            <v>1999</v>
          </cell>
          <cell r="L368">
            <v>9000</v>
          </cell>
        </row>
        <row r="369">
          <cell r="E369" t="str">
            <v>Drinking Water SRF Bond Fund</v>
          </cell>
          <cell r="I369">
            <v>1999</v>
          </cell>
          <cell r="L369">
            <v>599218.79</v>
          </cell>
        </row>
        <row r="370">
          <cell r="E370" t="str">
            <v>Wastewater Planning Grants</v>
          </cell>
          <cell r="I370">
            <v>1999</v>
          </cell>
          <cell r="L370">
            <v>4000</v>
          </cell>
        </row>
        <row r="371">
          <cell r="E371" t="str">
            <v>Wastewater Planning Grants</v>
          </cell>
          <cell r="I371">
            <v>1999</v>
          </cell>
          <cell r="L371">
            <v>18038</v>
          </cell>
        </row>
        <row r="372">
          <cell r="E372" t="str">
            <v>Clean Water SRF Bond Fund</v>
          </cell>
          <cell r="I372">
            <v>1999</v>
          </cell>
          <cell r="L372">
            <v>4600000</v>
          </cell>
        </row>
        <row r="373">
          <cell r="E373" t="str">
            <v>Wastewater Planning Grants</v>
          </cell>
          <cell r="I373">
            <v>1999</v>
          </cell>
          <cell r="L373">
            <v>9000</v>
          </cell>
        </row>
        <row r="374">
          <cell r="E374" t="str">
            <v>Clean Water SRF Bond Fund</v>
          </cell>
          <cell r="I374">
            <v>1999</v>
          </cell>
          <cell r="L374">
            <v>4097542</v>
          </cell>
        </row>
        <row r="375">
          <cell r="E375" t="str">
            <v>Drinking Water SRF Bond Fund</v>
          </cell>
          <cell r="I375">
            <v>1999</v>
          </cell>
          <cell r="L375">
            <v>3889693</v>
          </cell>
        </row>
        <row r="376">
          <cell r="E376" t="str">
            <v>Drinking Water SRF Bond Fund</v>
          </cell>
          <cell r="I376">
            <v>1999</v>
          </cell>
          <cell r="L376">
            <v>0</v>
          </cell>
        </row>
        <row r="377">
          <cell r="E377" t="str">
            <v>Drinking Water SRF Bond Fund</v>
          </cell>
          <cell r="I377">
            <v>1999</v>
          </cell>
          <cell r="L377">
            <v>0</v>
          </cell>
        </row>
        <row r="378">
          <cell r="E378" t="str">
            <v>Drinking Water SRF Bond Fund</v>
          </cell>
          <cell r="I378">
            <v>1999</v>
          </cell>
          <cell r="L378">
            <v>0</v>
          </cell>
        </row>
        <row r="379">
          <cell r="E379" t="str">
            <v>Clean Water SRF Bond Fund</v>
          </cell>
          <cell r="I379">
            <v>1999</v>
          </cell>
          <cell r="L379">
            <v>391546.41</v>
          </cell>
        </row>
        <row r="380">
          <cell r="E380" t="str">
            <v>WIF: General-Grant</v>
          </cell>
          <cell r="I380">
            <v>1999</v>
          </cell>
          <cell r="L380">
            <v>829723</v>
          </cell>
        </row>
        <row r="381">
          <cell r="E381" t="str">
            <v>TRLF Bond Funds Series 1999A</v>
          </cell>
          <cell r="I381">
            <v>1999</v>
          </cell>
          <cell r="L381">
            <v>21025000</v>
          </cell>
        </row>
        <row r="382">
          <cell r="E382" t="str">
            <v>Wastewater Planning Grants</v>
          </cell>
          <cell r="I382">
            <v>1999</v>
          </cell>
          <cell r="L382">
            <v>14450</v>
          </cell>
        </row>
        <row r="383">
          <cell r="E383" t="str">
            <v>Drinking Water SRF Bond Fund</v>
          </cell>
          <cell r="I383">
            <v>1999</v>
          </cell>
          <cell r="L383">
            <v>3151838</v>
          </cell>
        </row>
        <row r="384">
          <cell r="E384" t="str">
            <v>Clean Water SRF Bond Fund</v>
          </cell>
          <cell r="I384">
            <v>1999</v>
          </cell>
          <cell r="L384">
            <v>1700000</v>
          </cell>
        </row>
        <row r="385">
          <cell r="E385" t="str">
            <v>SPAP</v>
          </cell>
          <cell r="I385">
            <v>1999</v>
          </cell>
          <cell r="L385">
            <v>500000</v>
          </cell>
        </row>
        <row r="386">
          <cell r="E386" t="str">
            <v>Wastewater Planning Grants</v>
          </cell>
          <cell r="I386">
            <v>1999</v>
          </cell>
          <cell r="L386">
            <v>29268.32</v>
          </cell>
        </row>
        <row r="387">
          <cell r="E387" t="str">
            <v>Clean Water SRF Bond Fund</v>
          </cell>
          <cell r="I387">
            <v>1999</v>
          </cell>
          <cell r="L387">
            <v>4173493.36</v>
          </cell>
        </row>
        <row r="388">
          <cell r="E388" t="str">
            <v>Drinking Water SRF Bond Fund</v>
          </cell>
          <cell r="I388">
            <v>1999</v>
          </cell>
          <cell r="L388">
            <v>62361.06</v>
          </cell>
        </row>
        <row r="389">
          <cell r="E389" t="str">
            <v>WIF: General-Grant</v>
          </cell>
          <cell r="I389">
            <v>1999</v>
          </cell>
          <cell r="L389">
            <v>387145.68</v>
          </cell>
        </row>
        <row r="390">
          <cell r="E390" t="str">
            <v>Drinking Water SRF Bond Fund</v>
          </cell>
          <cell r="I390">
            <v>1999</v>
          </cell>
          <cell r="L390">
            <v>2500000</v>
          </cell>
        </row>
        <row r="391">
          <cell r="E391" t="str">
            <v>Clean Water SRF Bond Fund</v>
          </cell>
          <cell r="I391">
            <v>1999</v>
          </cell>
          <cell r="L391">
            <v>107025</v>
          </cell>
        </row>
        <row r="392">
          <cell r="E392" t="str">
            <v>Drinking Water SRF Bond Fund</v>
          </cell>
          <cell r="I392">
            <v>1999</v>
          </cell>
          <cell r="L392">
            <v>484111.86</v>
          </cell>
        </row>
        <row r="393">
          <cell r="E393" t="str">
            <v>Drinking Water SRF Bond Fund</v>
          </cell>
          <cell r="I393">
            <v>1999</v>
          </cell>
          <cell r="L393">
            <v>4092166.22</v>
          </cell>
        </row>
        <row r="394">
          <cell r="E394" t="str">
            <v>Drinking Water SRF Bond Fund</v>
          </cell>
          <cell r="I394">
            <v>1999</v>
          </cell>
          <cell r="L394">
            <v>0</v>
          </cell>
        </row>
        <row r="395">
          <cell r="E395" t="str">
            <v>Drinking Water SRF Bond Fund</v>
          </cell>
          <cell r="I395">
            <v>1999</v>
          </cell>
          <cell r="L395">
            <v>966092</v>
          </cell>
        </row>
        <row r="396">
          <cell r="E396" t="str">
            <v>Drinking Water SRF Bond Fund</v>
          </cell>
          <cell r="I396">
            <v>1999</v>
          </cell>
          <cell r="L396">
            <v>0</v>
          </cell>
        </row>
        <row r="397">
          <cell r="E397" t="str">
            <v>Drinking Water SRF Bond Fund</v>
          </cell>
          <cell r="I397">
            <v>1999</v>
          </cell>
          <cell r="L397">
            <v>481288.67</v>
          </cell>
        </row>
        <row r="398">
          <cell r="E398" t="str">
            <v>WIF: SPAP</v>
          </cell>
          <cell r="I398">
            <v>1999</v>
          </cell>
          <cell r="L398">
            <v>1300000</v>
          </cell>
        </row>
        <row r="399">
          <cell r="E399" t="str">
            <v>Drinking Water SRF Bond Fund</v>
          </cell>
          <cell r="I399">
            <v>1999</v>
          </cell>
          <cell r="L399">
            <v>1319713.68</v>
          </cell>
        </row>
        <row r="400">
          <cell r="E400" t="str">
            <v>Drinking Water SRF Bond Fund</v>
          </cell>
          <cell r="I400">
            <v>1999</v>
          </cell>
          <cell r="L400">
            <v>835000</v>
          </cell>
        </row>
        <row r="401">
          <cell r="E401" t="str">
            <v>Drinking Water SRF Bond Fund</v>
          </cell>
          <cell r="I401">
            <v>2000</v>
          </cell>
          <cell r="L401">
            <v>1768142.4</v>
          </cell>
        </row>
        <row r="402">
          <cell r="E402" t="str">
            <v>Drinking Water SRF Bond Fund</v>
          </cell>
          <cell r="I402">
            <v>2000</v>
          </cell>
          <cell r="L402">
            <v>0</v>
          </cell>
        </row>
        <row r="403">
          <cell r="E403" t="str">
            <v>Drinking Water SRF Bond Fund</v>
          </cell>
          <cell r="I403">
            <v>2000</v>
          </cell>
          <cell r="L403">
            <v>76000</v>
          </cell>
        </row>
        <row r="404">
          <cell r="E404" t="str">
            <v>Clean Water SRF Bond Fund</v>
          </cell>
          <cell r="I404">
            <v>2000</v>
          </cell>
          <cell r="L404">
            <v>2435641.35</v>
          </cell>
        </row>
        <row r="405">
          <cell r="E405" t="str">
            <v>Drinking Water SRF Bond Fund</v>
          </cell>
          <cell r="I405">
            <v>2000</v>
          </cell>
          <cell r="L405">
            <v>181277</v>
          </cell>
        </row>
        <row r="406">
          <cell r="E406" t="str">
            <v>Drinking Water SRF Bond Fund</v>
          </cell>
          <cell r="I406">
            <v>2000</v>
          </cell>
          <cell r="L406">
            <v>401331.26</v>
          </cell>
        </row>
        <row r="407">
          <cell r="E407" t="str">
            <v>Drinking Water SRF Nonpledged</v>
          </cell>
          <cell r="I407">
            <v>2000</v>
          </cell>
          <cell r="L407">
            <v>425150</v>
          </cell>
        </row>
        <row r="408">
          <cell r="E408" t="str">
            <v>Drinking Water SRF Bond Fund</v>
          </cell>
          <cell r="I408">
            <v>2000</v>
          </cell>
          <cell r="L408">
            <v>1265805.75</v>
          </cell>
        </row>
        <row r="409">
          <cell r="E409" t="str">
            <v>Drinking Water SRF Bond Fund</v>
          </cell>
          <cell r="I409">
            <v>2000</v>
          </cell>
          <cell r="L409">
            <v>262182.49</v>
          </cell>
        </row>
        <row r="410">
          <cell r="E410" t="str">
            <v>Drinking Water SRF Bond Fund</v>
          </cell>
          <cell r="I410">
            <v>2000</v>
          </cell>
          <cell r="L410">
            <v>8984395.0199999996</v>
          </cell>
        </row>
        <row r="411">
          <cell r="E411" t="str">
            <v>Drinking Water SRF Bond Fund</v>
          </cell>
          <cell r="I411">
            <v>2000</v>
          </cell>
          <cell r="L411">
            <v>0</v>
          </cell>
        </row>
        <row r="412">
          <cell r="E412" t="str">
            <v>Drinking Water SRF Bond Fund</v>
          </cell>
          <cell r="I412">
            <v>2000</v>
          </cell>
          <cell r="L412">
            <v>0</v>
          </cell>
        </row>
        <row r="413">
          <cell r="E413" t="str">
            <v>Clean Water SRF Bond Fund</v>
          </cell>
          <cell r="I413">
            <v>2000</v>
          </cell>
          <cell r="L413">
            <v>256597.94</v>
          </cell>
        </row>
        <row r="414">
          <cell r="E414" t="str">
            <v>Drinking Water SRF Bond Fund</v>
          </cell>
          <cell r="I414">
            <v>2000</v>
          </cell>
          <cell r="L414">
            <v>754776.4</v>
          </cell>
        </row>
        <row r="415">
          <cell r="E415" t="str">
            <v>Drinking Water SRF Bond Fund</v>
          </cell>
          <cell r="I415">
            <v>2000</v>
          </cell>
          <cell r="L415">
            <v>0</v>
          </cell>
        </row>
        <row r="416">
          <cell r="E416" t="str">
            <v>Clean Water SRF Bond Fund</v>
          </cell>
          <cell r="I416">
            <v>2000</v>
          </cell>
          <cell r="L416">
            <v>1909275</v>
          </cell>
        </row>
        <row r="417">
          <cell r="E417" t="str">
            <v>WIF: General-Grant</v>
          </cell>
          <cell r="I417">
            <v>2000</v>
          </cell>
          <cell r="L417">
            <v>1783892</v>
          </cell>
        </row>
        <row r="418">
          <cell r="E418" t="str">
            <v>Drinking Water SRF Bond Fund</v>
          </cell>
          <cell r="I418">
            <v>2000</v>
          </cell>
          <cell r="L418">
            <v>4446000</v>
          </cell>
        </row>
        <row r="419">
          <cell r="E419" t="str">
            <v>Clean Water SRF Bond Fund</v>
          </cell>
          <cell r="I419">
            <v>2000</v>
          </cell>
          <cell r="L419">
            <v>1226667.43</v>
          </cell>
        </row>
        <row r="420">
          <cell r="E420" t="str">
            <v>Drinking Water SRF Bond Fund</v>
          </cell>
          <cell r="I420">
            <v>2000</v>
          </cell>
          <cell r="L420">
            <v>1877757.96</v>
          </cell>
        </row>
        <row r="421">
          <cell r="E421" t="str">
            <v>Drinking Water SRF Bond Fund</v>
          </cell>
          <cell r="I421">
            <v>2000</v>
          </cell>
          <cell r="L421">
            <v>0</v>
          </cell>
        </row>
        <row r="422">
          <cell r="E422" t="str">
            <v>Drinking Water SRF Bond Fund</v>
          </cell>
          <cell r="I422">
            <v>2000</v>
          </cell>
          <cell r="L422">
            <v>0</v>
          </cell>
        </row>
        <row r="423">
          <cell r="E423" t="str">
            <v>Clean Water SRF Bond Fund</v>
          </cell>
          <cell r="I423">
            <v>2000</v>
          </cell>
          <cell r="L423">
            <v>1131190</v>
          </cell>
        </row>
        <row r="424">
          <cell r="E424" t="str">
            <v>WIF: General-Grant</v>
          </cell>
          <cell r="I424">
            <v>2000</v>
          </cell>
          <cell r="L424">
            <v>1240000</v>
          </cell>
        </row>
        <row r="425">
          <cell r="E425" t="str">
            <v>Clean Water SRF Bond Fund</v>
          </cell>
          <cell r="I425">
            <v>2000</v>
          </cell>
          <cell r="L425">
            <v>835800</v>
          </cell>
        </row>
        <row r="426">
          <cell r="E426" t="str">
            <v>Drinking Water SRF Bond Fund</v>
          </cell>
          <cell r="I426">
            <v>2000</v>
          </cell>
          <cell r="L426">
            <v>670000</v>
          </cell>
        </row>
        <row r="427">
          <cell r="E427" t="str">
            <v>Clean Water SRF Bond Fund</v>
          </cell>
          <cell r="I427">
            <v>2000</v>
          </cell>
          <cell r="L427">
            <v>2517810</v>
          </cell>
        </row>
        <row r="428">
          <cell r="E428" t="str">
            <v>WIF: General-Grant</v>
          </cell>
          <cell r="I428">
            <v>2000</v>
          </cell>
          <cell r="L428">
            <v>2760000</v>
          </cell>
        </row>
        <row r="429">
          <cell r="E429" t="str">
            <v>Drinking Water SRF Bond Fund</v>
          </cell>
          <cell r="I429">
            <v>2000</v>
          </cell>
          <cell r="L429">
            <v>765000</v>
          </cell>
        </row>
        <row r="430">
          <cell r="E430" t="str">
            <v>Drinking Water SRF Bond Fund</v>
          </cell>
          <cell r="I430">
            <v>2000</v>
          </cell>
          <cell r="L430">
            <v>0</v>
          </cell>
        </row>
        <row r="431">
          <cell r="E431" t="str">
            <v>Clean Water SRF Bond Fund</v>
          </cell>
          <cell r="I431">
            <v>2000</v>
          </cell>
          <cell r="L431">
            <v>140296</v>
          </cell>
        </row>
        <row r="432">
          <cell r="E432" t="str">
            <v>Clean Water SRF Bond Fund</v>
          </cell>
          <cell r="I432">
            <v>2000</v>
          </cell>
          <cell r="L432">
            <v>4851756</v>
          </cell>
        </row>
        <row r="433">
          <cell r="E433" t="str">
            <v>WIF: General-Grant</v>
          </cell>
          <cell r="I433">
            <v>2000</v>
          </cell>
          <cell r="L433">
            <v>4000000</v>
          </cell>
        </row>
        <row r="434">
          <cell r="E434" t="str">
            <v>Clean Water SRF Bond Fund</v>
          </cell>
          <cell r="I434">
            <v>2000</v>
          </cell>
          <cell r="L434">
            <v>7188359.9999999991</v>
          </cell>
        </row>
        <row r="435">
          <cell r="E435" t="str">
            <v>WIF: General-Grant</v>
          </cell>
          <cell r="I435">
            <v>2000</v>
          </cell>
          <cell r="L435">
            <v>3388000</v>
          </cell>
        </row>
        <row r="436">
          <cell r="E436" t="str">
            <v>Drinking Water SRF Bond Fund</v>
          </cell>
          <cell r="I436">
            <v>2000</v>
          </cell>
          <cell r="L436">
            <v>458451.84</v>
          </cell>
        </row>
        <row r="437">
          <cell r="E437" t="str">
            <v>Drinking Water SRF Bond Fund</v>
          </cell>
          <cell r="I437">
            <v>2000</v>
          </cell>
          <cell r="L437">
            <v>0</v>
          </cell>
        </row>
        <row r="438">
          <cell r="E438" t="str">
            <v>Drinking Water SRF Bond Fund</v>
          </cell>
          <cell r="I438">
            <v>2000</v>
          </cell>
          <cell r="L438">
            <v>0</v>
          </cell>
        </row>
        <row r="439">
          <cell r="E439" t="str">
            <v>Clean Water SRF Bond Fund</v>
          </cell>
          <cell r="I439">
            <v>2000</v>
          </cell>
          <cell r="L439">
            <v>442988</v>
          </cell>
        </row>
        <row r="440">
          <cell r="E440" t="str">
            <v>WIF: General-RD Match</v>
          </cell>
          <cell r="I440">
            <v>2000</v>
          </cell>
          <cell r="L440">
            <v>939217.85</v>
          </cell>
        </row>
        <row r="441">
          <cell r="E441" t="str">
            <v>Drinking Water SRF Nonpledged</v>
          </cell>
          <cell r="I441">
            <v>2000</v>
          </cell>
          <cell r="L441">
            <v>500000</v>
          </cell>
        </row>
        <row r="442">
          <cell r="E442" t="str">
            <v>Drinking Water SRF Bond Fund</v>
          </cell>
          <cell r="I442">
            <v>2000</v>
          </cell>
          <cell r="L442">
            <v>1460000</v>
          </cell>
        </row>
        <row r="443">
          <cell r="E443" t="str">
            <v>Drinking Water SRF Bond Fund</v>
          </cell>
          <cell r="I443">
            <v>2000</v>
          </cell>
          <cell r="L443">
            <v>0</v>
          </cell>
        </row>
        <row r="444">
          <cell r="E444" t="str">
            <v>Drinking Water SRF Bond Fund</v>
          </cell>
          <cell r="I444">
            <v>2000</v>
          </cell>
          <cell r="L444">
            <v>0</v>
          </cell>
        </row>
        <row r="445">
          <cell r="E445" t="str">
            <v>Drinking Water SRF Bond Fund</v>
          </cell>
          <cell r="I445">
            <v>2000</v>
          </cell>
          <cell r="L445">
            <v>0</v>
          </cell>
        </row>
        <row r="446">
          <cell r="E446" t="str">
            <v>WIF: General-RD Match</v>
          </cell>
          <cell r="I446">
            <v>2000</v>
          </cell>
          <cell r="L446">
            <v>332775.07</v>
          </cell>
        </row>
        <row r="447">
          <cell r="E447" t="str">
            <v>Clean Water EPA Hardship Grants</v>
          </cell>
          <cell r="I447">
            <v>2000</v>
          </cell>
          <cell r="L447">
            <v>801700</v>
          </cell>
        </row>
        <row r="448">
          <cell r="E448" t="str">
            <v>WIF: General-Grant</v>
          </cell>
          <cell r="I448">
            <v>2000</v>
          </cell>
          <cell r="L448">
            <v>212955</v>
          </cell>
        </row>
        <row r="449">
          <cell r="E449" t="str">
            <v>Drinking Water SRF Bond Fund</v>
          </cell>
          <cell r="I449">
            <v>2000</v>
          </cell>
          <cell r="L449">
            <v>287662</v>
          </cell>
        </row>
        <row r="450">
          <cell r="E450" t="str">
            <v>Clean Water SRF Bond Fund</v>
          </cell>
          <cell r="I450">
            <v>2000</v>
          </cell>
          <cell r="L450">
            <v>21053000.000000004</v>
          </cell>
        </row>
        <row r="451">
          <cell r="E451" t="str">
            <v>Clean Water SRF Bond Fund</v>
          </cell>
          <cell r="I451">
            <v>2000</v>
          </cell>
          <cell r="L451">
            <v>1010545</v>
          </cell>
        </row>
        <row r="452">
          <cell r="E452" t="str">
            <v>Drinking Water SRF Bond Fund</v>
          </cell>
          <cell r="I452">
            <v>2000</v>
          </cell>
          <cell r="L452">
            <v>142000</v>
          </cell>
        </row>
        <row r="453">
          <cell r="E453" t="str">
            <v>TRLF Bond Funds Series 2001</v>
          </cell>
          <cell r="I453">
            <v>2000</v>
          </cell>
          <cell r="L453">
            <v>535000</v>
          </cell>
        </row>
        <row r="454">
          <cell r="E454" t="str">
            <v>Drinking Water SRF Bond Fund</v>
          </cell>
          <cell r="I454">
            <v>2000</v>
          </cell>
          <cell r="L454">
            <v>1251423.1100000001</v>
          </cell>
        </row>
        <row r="455">
          <cell r="E455" t="str">
            <v>Drinking Water SRF Bond Fund</v>
          </cell>
          <cell r="I455">
            <v>2000</v>
          </cell>
          <cell r="L455">
            <v>188100</v>
          </cell>
        </row>
        <row r="456">
          <cell r="E456" t="str">
            <v>Drinking Water SRF Bond Fund</v>
          </cell>
          <cell r="I456">
            <v>2000</v>
          </cell>
          <cell r="L456">
            <v>131669.51999999999</v>
          </cell>
        </row>
        <row r="457">
          <cell r="E457" t="str">
            <v>Drinking Water SRF Bond Fund</v>
          </cell>
          <cell r="I457">
            <v>2000</v>
          </cell>
          <cell r="L457">
            <v>6127972.6200000001</v>
          </cell>
        </row>
        <row r="458">
          <cell r="E458" t="str">
            <v>Drinking Water SRF Bond Fund</v>
          </cell>
          <cell r="I458">
            <v>2000</v>
          </cell>
          <cell r="L458">
            <v>606789.94999999995</v>
          </cell>
        </row>
        <row r="459">
          <cell r="E459" t="str">
            <v>WIF: General-RD Match</v>
          </cell>
          <cell r="I459">
            <v>2000</v>
          </cell>
          <cell r="L459">
            <v>573500</v>
          </cell>
        </row>
        <row r="460">
          <cell r="E460" t="str">
            <v>WIF: General-RD Match</v>
          </cell>
          <cell r="I460">
            <v>2000</v>
          </cell>
          <cell r="L460">
            <v>612000</v>
          </cell>
        </row>
        <row r="461">
          <cell r="E461" t="str">
            <v>WIF: General-RD Match</v>
          </cell>
          <cell r="I461">
            <v>2000</v>
          </cell>
          <cell r="L461">
            <v>1300000</v>
          </cell>
        </row>
        <row r="462">
          <cell r="E462" t="str">
            <v>Clean Water EPA Hardship Grants</v>
          </cell>
          <cell r="I462">
            <v>2000</v>
          </cell>
          <cell r="L462">
            <v>255884</v>
          </cell>
        </row>
        <row r="463">
          <cell r="E463" t="str">
            <v>Drinking Water SRF Bond Fund</v>
          </cell>
          <cell r="I463">
            <v>2000</v>
          </cell>
          <cell r="L463">
            <v>312934</v>
          </cell>
        </row>
        <row r="464">
          <cell r="E464" t="str">
            <v>Drinking Water SRF Bond Fund</v>
          </cell>
          <cell r="I464">
            <v>2000</v>
          </cell>
          <cell r="L464">
            <v>2262450</v>
          </cell>
        </row>
        <row r="465">
          <cell r="E465" t="str">
            <v>Drinking Water SRF Bond Fund</v>
          </cell>
          <cell r="I465">
            <v>2000</v>
          </cell>
          <cell r="L465">
            <v>1079657</v>
          </cell>
        </row>
        <row r="466">
          <cell r="E466" t="str">
            <v>Clean Water SRF Bond Fund</v>
          </cell>
          <cell r="I466">
            <v>2000</v>
          </cell>
          <cell r="L466">
            <v>689274</v>
          </cell>
        </row>
        <row r="467">
          <cell r="E467" t="str">
            <v>WIF: General-Grant</v>
          </cell>
          <cell r="I467">
            <v>2000</v>
          </cell>
          <cell r="L467">
            <v>801726</v>
          </cell>
        </row>
        <row r="468">
          <cell r="E468" t="str">
            <v>Drinking Water SRF Bond Fund</v>
          </cell>
          <cell r="I468">
            <v>2000</v>
          </cell>
          <cell r="L468">
            <v>892658.88</v>
          </cell>
        </row>
        <row r="469">
          <cell r="E469" t="str">
            <v>Clean Water SRF Bond Fund</v>
          </cell>
          <cell r="I469">
            <v>2000</v>
          </cell>
          <cell r="L469">
            <v>60240</v>
          </cell>
        </row>
        <row r="470">
          <cell r="E470" t="str">
            <v>Clean Water SRF Bond Fund</v>
          </cell>
          <cell r="I470">
            <v>2000</v>
          </cell>
          <cell r="L470">
            <v>586926.99</v>
          </cell>
        </row>
        <row r="471">
          <cell r="E471" t="str">
            <v>Clean Water EPA Hardship Grants</v>
          </cell>
          <cell r="I471">
            <v>2000</v>
          </cell>
          <cell r="L471">
            <v>193516</v>
          </cell>
        </row>
        <row r="472">
          <cell r="E472" t="str">
            <v>Clean Water SRF Bond Fund</v>
          </cell>
          <cell r="I472">
            <v>2000</v>
          </cell>
          <cell r="L472">
            <v>225000</v>
          </cell>
        </row>
        <row r="473">
          <cell r="E473" t="str">
            <v>Clean Water SRF Bond Fund</v>
          </cell>
          <cell r="I473">
            <v>2000</v>
          </cell>
          <cell r="L473">
            <v>1188000</v>
          </cell>
        </row>
        <row r="474">
          <cell r="E474" t="str">
            <v>WIF: General-RD Match</v>
          </cell>
          <cell r="I474">
            <v>2000</v>
          </cell>
          <cell r="L474">
            <v>479000</v>
          </cell>
        </row>
        <row r="475">
          <cell r="E475" t="str">
            <v>Clean Water SRF Bond Fund</v>
          </cell>
          <cell r="I475">
            <v>2000</v>
          </cell>
          <cell r="L475">
            <v>1849510.48</v>
          </cell>
        </row>
        <row r="476">
          <cell r="E476" t="str">
            <v>Drinking Water SRF Bond Fund</v>
          </cell>
          <cell r="I476">
            <v>2000</v>
          </cell>
          <cell r="L476">
            <v>1658080.48</v>
          </cell>
        </row>
        <row r="477">
          <cell r="E477" t="str">
            <v>Clean Water SRF Bond Fund</v>
          </cell>
          <cell r="I477">
            <v>2000</v>
          </cell>
          <cell r="L477">
            <v>857046.69</v>
          </cell>
        </row>
        <row r="478">
          <cell r="E478" t="str">
            <v>WIF: General-Grant</v>
          </cell>
          <cell r="I478">
            <v>2000</v>
          </cell>
          <cell r="L478">
            <v>2130749.12</v>
          </cell>
        </row>
        <row r="479">
          <cell r="E479" t="str">
            <v>Clean Water SRF Bond Fund</v>
          </cell>
          <cell r="I479">
            <v>2000</v>
          </cell>
          <cell r="L479">
            <v>3290170</v>
          </cell>
        </row>
        <row r="480">
          <cell r="E480" t="str">
            <v>Clean Water SRF Bond Fund</v>
          </cell>
          <cell r="I480">
            <v>2000</v>
          </cell>
          <cell r="L480">
            <v>532034.9</v>
          </cell>
        </row>
        <row r="481">
          <cell r="E481" t="str">
            <v>TRLF Nonpledged</v>
          </cell>
          <cell r="I481">
            <v>2000</v>
          </cell>
          <cell r="L481">
            <v>15000000</v>
          </cell>
        </row>
        <row r="482">
          <cell r="E482" t="str">
            <v>Clean Water SRF Bond Fund</v>
          </cell>
          <cell r="I482">
            <v>2000</v>
          </cell>
          <cell r="L482">
            <v>288760.11</v>
          </cell>
        </row>
        <row r="483">
          <cell r="E483" t="str">
            <v>WIF: General-Grant</v>
          </cell>
          <cell r="I483">
            <v>2000</v>
          </cell>
          <cell r="L483">
            <v>635227</v>
          </cell>
        </row>
        <row r="484">
          <cell r="E484" t="str">
            <v>Clean Water SRF Bond Fund</v>
          </cell>
          <cell r="I484">
            <v>2000</v>
          </cell>
          <cell r="L484">
            <v>18390071.930000003</v>
          </cell>
        </row>
        <row r="485">
          <cell r="E485" t="str">
            <v>Drinking Water SRF Bond Fund</v>
          </cell>
          <cell r="I485">
            <v>2000</v>
          </cell>
          <cell r="L485">
            <v>1081126.25</v>
          </cell>
        </row>
        <row r="486">
          <cell r="E486" t="str">
            <v>Clean Water SRF Bond Fund</v>
          </cell>
          <cell r="I486">
            <v>2000</v>
          </cell>
          <cell r="L486">
            <v>6850120.0600000015</v>
          </cell>
        </row>
        <row r="487">
          <cell r="E487" t="str">
            <v>WIF: General-RD Match</v>
          </cell>
          <cell r="I487">
            <v>2000</v>
          </cell>
          <cell r="L487">
            <v>497500</v>
          </cell>
        </row>
        <row r="488">
          <cell r="E488" t="str">
            <v>Drinking Water SRF Bond Fund</v>
          </cell>
          <cell r="I488">
            <v>2000</v>
          </cell>
          <cell r="L488">
            <v>613137</v>
          </cell>
        </row>
        <row r="489">
          <cell r="E489" t="str">
            <v>WIF: SPAP</v>
          </cell>
          <cell r="I489">
            <v>2000</v>
          </cell>
          <cell r="L489">
            <v>400000</v>
          </cell>
        </row>
        <row r="490">
          <cell r="E490" t="str">
            <v>Drinking Water SRF Bond Fund</v>
          </cell>
          <cell r="I490">
            <v>2000</v>
          </cell>
          <cell r="L490">
            <v>311039.58</v>
          </cell>
        </row>
        <row r="491">
          <cell r="E491" t="str">
            <v>Clean Water SRF Bond Fund</v>
          </cell>
          <cell r="I491">
            <v>2000</v>
          </cell>
          <cell r="L491">
            <v>1434769</v>
          </cell>
        </row>
        <row r="492">
          <cell r="E492" t="str">
            <v>Drinking Water SRF Bond Fund</v>
          </cell>
          <cell r="I492">
            <v>2000</v>
          </cell>
          <cell r="L492">
            <v>141355.01</v>
          </cell>
        </row>
        <row r="493">
          <cell r="E493" t="str">
            <v>WIF: General-RD Match</v>
          </cell>
          <cell r="I493">
            <v>2001</v>
          </cell>
          <cell r="L493">
            <v>180000</v>
          </cell>
        </row>
        <row r="494">
          <cell r="E494" t="str">
            <v>WIF: General-RD Match</v>
          </cell>
          <cell r="I494">
            <v>2001</v>
          </cell>
          <cell r="L494">
            <v>679000</v>
          </cell>
        </row>
        <row r="495">
          <cell r="E495" t="str">
            <v>WIF: General-RD Match</v>
          </cell>
          <cell r="I495">
            <v>2001</v>
          </cell>
          <cell r="L495">
            <v>438597.06</v>
          </cell>
        </row>
        <row r="496">
          <cell r="E496" t="str">
            <v>Clean Water SRF Bond Fund</v>
          </cell>
          <cell r="I496">
            <v>2001</v>
          </cell>
          <cell r="L496">
            <v>6963611</v>
          </cell>
        </row>
        <row r="497">
          <cell r="E497" t="str">
            <v>Clean Water SRF Bond Fund</v>
          </cell>
          <cell r="I497">
            <v>2001</v>
          </cell>
          <cell r="L497">
            <v>2418209</v>
          </cell>
        </row>
        <row r="498">
          <cell r="E498" t="str">
            <v>Clean Water SRF Bond Fund</v>
          </cell>
          <cell r="I498">
            <v>2001</v>
          </cell>
          <cell r="L498">
            <v>2447566</v>
          </cell>
        </row>
        <row r="499">
          <cell r="E499" t="str">
            <v>Clean Water SRF Bond Fund</v>
          </cell>
          <cell r="I499">
            <v>2001</v>
          </cell>
          <cell r="L499">
            <v>329416</v>
          </cell>
        </row>
        <row r="500">
          <cell r="E500" t="str">
            <v>Clean Water SRF Bond Fund</v>
          </cell>
          <cell r="I500">
            <v>2001</v>
          </cell>
          <cell r="L500">
            <v>917062</v>
          </cell>
        </row>
        <row r="501">
          <cell r="E501" t="str">
            <v>Clean Water SRF Bond Fund</v>
          </cell>
          <cell r="I501">
            <v>2001</v>
          </cell>
          <cell r="L501">
            <v>435940</v>
          </cell>
        </row>
        <row r="502">
          <cell r="E502" t="str">
            <v>Clean Water SRF Bond Fund</v>
          </cell>
          <cell r="I502">
            <v>2001</v>
          </cell>
          <cell r="L502">
            <v>5002</v>
          </cell>
        </row>
        <row r="503">
          <cell r="E503" t="str">
            <v>Clean Water SRF Bond Fund</v>
          </cell>
          <cell r="I503">
            <v>2001</v>
          </cell>
          <cell r="L503">
            <v>74848</v>
          </cell>
        </row>
        <row r="504">
          <cell r="E504" t="str">
            <v>Clean Water SRF Bond Fund</v>
          </cell>
          <cell r="I504">
            <v>2001</v>
          </cell>
          <cell r="L504">
            <v>104264</v>
          </cell>
        </row>
        <row r="505">
          <cell r="E505" t="str">
            <v>Clean Water SRF Bond Fund</v>
          </cell>
          <cell r="I505">
            <v>2001</v>
          </cell>
          <cell r="L505">
            <v>182</v>
          </cell>
        </row>
        <row r="506">
          <cell r="E506" t="str">
            <v>Clean Water SRF Bond Fund</v>
          </cell>
          <cell r="I506">
            <v>2001</v>
          </cell>
          <cell r="L506">
            <v>72808</v>
          </cell>
        </row>
        <row r="507">
          <cell r="E507" t="str">
            <v>Clean Water SRF Bond Fund</v>
          </cell>
          <cell r="I507">
            <v>2001</v>
          </cell>
          <cell r="L507">
            <v>21565786</v>
          </cell>
        </row>
        <row r="508">
          <cell r="E508" t="str">
            <v>Clean Water SRF Bond Fund</v>
          </cell>
          <cell r="I508">
            <v>2001</v>
          </cell>
          <cell r="L508">
            <v>1849664</v>
          </cell>
        </row>
        <row r="509">
          <cell r="E509" t="str">
            <v>Clean Water SRF Bond Fund</v>
          </cell>
          <cell r="I509">
            <v>2001</v>
          </cell>
          <cell r="L509">
            <v>6888249</v>
          </cell>
        </row>
        <row r="510">
          <cell r="E510" t="str">
            <v>Clean Water SRF Bond Fund</v>
          </cell>
          <cell r="I510">
            <v>2001</v>
          </cell>
          <cell r="L510">
            <v>7855046</v>
          </cell>
        </row>
        <row r="511">
          <cell r="E511" t="str">
            <v>Clean Water SRF Bond Fund</v>
          </cell>
          <cell r="I511">
            <v>2001</v>
          </cell>
          <cell r="L511">
            <v>306315</v>
          </cell>
        </row>
        <row r="512">
          <cell r="E512" t="str">
            <v>Clean Water SRF Bond Fund</v>
          </cell>
          <cell r="I512">
            <v>2001</v>
          </cell>
          <cell r="L512">
            <v>1329</v>
          </cell>
        </row>
        <row r="513">
          <cell r="E513" t="str">
            <v>Clean Water SRF Bond Fund</v>
          </cell>
          <cell r="I513">
            <v>2001</v>
          </cell>
          <cell r="L513">
            <v>231409</v>
          </cell>
        </row>
        <row r="514">
          <cell r="E514" t="str">
            <v>Clean Water SRF Bond Fund</v>
          </cell>
          <cell r="I514">
            <v>2001</v>
          </cell>
          <cell r="L514">
            <v>668914</v>
          </cell>
        </row>
        <row r="515">
          <cell r="E515" t="str">
            <v>Clean Water SRF Bond Fund</v>
          </cell>
          <cell r="I515">
            <v>2001</v>
          </cell>
          <cell r="L515">
            <v>6864380</v>
          </cell>
        </row>
        <row r="516">
          <cell r="E516" t="str">
            <v>Clean Water SRF Bond Fund</v>
          </cell>
          <cell r="I516">
            <v>2001</v>
          </cell>
          <cell r="L516">
            <v>986395.34</v>
          </cell>
        </row>
        <row r="517">
          <cell r="E517" t="str">
            <v>WIF: General-Grant</v>
          </cell>
          <cell r="I517">
            <v>2001</v>
          </cell>
          <cell r="L517">
            <v>2145000</v>
          </cell>
        </row>
        <row r="518">
          <cell r="E518" t="str">
            <v>Drinking Water SRF Bond Fund</v>
          </cell>
          <cell r="I518">
            <v>2001</v>
          </cell>
          <cell r="L518">
            <v>2269905.87</v>
          </cell>
        </row>
        <row r="519">
          <cell r="E519" t="str">
            <v>Drinking Water SRF Bond Fund</v>
          </cell>
          <cell r="I519">
            <v>2001</v>
          </cell>
          <cell r="L519">
            <v>1881056.54</v>
          </cell>
        </row>
        <row r="520">
          <cell r="E520" t="str">
            <v>Clean Water SRF Bond Fund</v>
          </cell>
          <cell r="I520">
            <v>2001</v>
          </cell>
          <cell r="L520">
            <v>377951.21</v>
          </cell>
        </row>
        <row r="521">
          <cell r="E521" t="str">
            <v>WIF: General-Grant</v>
          </cell>
          <cell r="I521">
            <v>2001</v>
          </cell>
          <cell r="L521">
            <v>480000</v>
          </cell>
        </row>
        <row r="522">
          <cell r="E522" t="str">
            <v>Clean Water SRF Bond Fund</v>
          </cell>
          <cell r="I522">
            <v>2001</v>
          </cell>
          <cell r="L522">
            <v>8965000</v>
          </cell>
        </row>
        <row r="523">
          <cell r="E523" t="str">
            <v>Clean Water SRF Bond Fund</v>
          </cell>
          <cell r="I523">
            <v>2001</v>
          </cell>
          <cell r="L523">
            <v>6722515.8499999996</v>
          </cell>
        </row>
        <row r="524">
          <cell r="E524" t="str">
            <v>Drinking Water SRF Bond Fund</v>
          </cell>
          <cell r="I524">
            <v>2001</v>
          </cell>
          <cell r="L524">
            <v>1910363.58</v>
          </cell>
        </row>
        <row r="525">
          <cell r="E525" t="str">
            <v>Clean Water SRF Bond Fund</v>
          </cell>
          <cell r="I525">
            <v>2001</v>
          </cell>
          <cell r="L525">
            <v>7023371.7499999981</v>
          </cell>
        </row>
        <row r="526">
          <cell r="E526" t="str">
            <v>Drinking Water SRF Bond Fund</v>
          </cell>
          <cell r="I526">
            <v>2001</v>
          </cell>
          <cell r="L526">
            <v>420000</v>
          </cell>
        </row>
        <row r="527">
          <cell r="E527" t="str">
            <v>Clean Water SRF Bond Fund</v>
          </cell>
          <cell r="I527">
            <v>2001</v>
          </cell>
          <cell r="L527">
            <v>678000</v>
          </cell>
        </row>
        <row r="528">
          <cell r="E528" t="str">
            <v>Drinking Water SRF Bond Fund</v>
          </cell>
          <cell r="I528">
            <v>2001</v>
          </cell>
          <cell r="L528">
            <v>542777.44999999995</v>
          </cell>
        </row>
        <row r="529">
          <cell r="E529" t="str">
            <v>Drinking Water SRF Nonpledged</v>
          </cell>
          <cell r="I529">
            <v>2001</v>
          </cell>
          <cell r="L529">
            <v>500000</v>
          </cell>
        </row>
        <row r="530">
          <cell r="E530" t="str">
            <v>Drinking Water SRF Bond Fund</v>
          </cell>
          <cell r="I530">
            <v>2001</v>
          </cell>
          <cell r="L530">
            <v>211828</v>
          </cell>
        </row>
        <row r="531">
          <cell r="E531" t="str">
            <v>Clean Water SRF Bond Fund</v>
          </cell>
          <cell r="I531">
            <v>2001</v>
          </cell>
          <cell r="L531">
            <v>300000</v>
          </cell>
        </row>
        <row r="532">
          <cell r="E532" t="str">
            <v>Clean Water SRF Bond Fund</v>
          </cell>
          <cell r="I532">
            <v>2001</v>
          </cell>
          <cell r="L532">
            <v>3648450</v>
          </cell>
        </row>
        <row r="533">
          <cell r="E533" t="str">
            <v>Drinking Water SRF Bond Fund</v>
          </cell>
          <cell r="I533">
            <v>2001</v>
          </cell>
          <cell r="L533">
            <v>1012260</v>
          </cell>
        </row>
        <row r="534">
          <cell r="E534" t="str">
            <v>Drinking Water SRF Bond Fund</v>
          </cell>
          <cell r="I534">
            <v>2001</v>
          </cell>
          <cell r="L534">
            <v>373401.02</v>
          </cell>
        </row>
        <row r="535">
          <cell r="E535" t="str">
            <v>Drinking Water SRF Bond Fund</v>
          </cell>
          <cell r="I535">
            <v>2001</v>
          </cell>
          <cell r="L535">
            <v>464775.81</v>
          </cell>
        </row>
        <row r="536">
          <cell r="E536" t="str">
            <v>Drinking Water SRF Bond Fund</v>
          </cell>
          <cell r="I536">
            <v>2001</v>
          </cell>
          <cell r="L536">
            <v>1177302</v>
          </cell>
        </row>
        <row r="537">
          <cell r="E537" t="str">
            <v>SPAP</v>
          </cell>
          <cell r="I537">
            <v>2001</v>
          </cell>
          <cell r="L537">
            <v>3000000</v>
          </cell>
        </row>
        <row r="538">
          <cell r="E538" t="str">
            <v>Drinking Water SRF Bond Fund</v>
          </cell>
          <cell r="I538">
            <v>2001</v>
          </cell>
          <cell r="L538">
            <v>347000</v>
          </cell>
        </row>
        <row r="539">
          <cell r="E539" t="str">
            <v>Clean Water SRF Bond Fund</v>
          </cell>
          <cell r="I539">
            <v>2001</v>
          </cell>
          <cell r="L539">
            <v>11733250.000000002</v>
          </cell>
        </row>
        <row r="540">
          <cell r="E540" t="str">
            <v>WIF: General-RD Match</v>
          </cell>
          <cell r="I540">
            <v>2001</v>
          </cell>
          <cell r="L540">
            <v>1800000</v>
          </cell>
        </row>
        <row r="541">
          <cell r="E541" t="str">
            <v>Clean Water SRF Bond Fund</v>
          </cell>
          <cell r="I541">
            <v>2001</v>
          </cell>
          <cell r="L541">
            <v>4699982</v>
          </cell>
        </row>
        <row r="542">
          <cell r="E542" t="str">
            <v>WIF: General-RD Match</v>
          </cell>
          <cell r="I542">
            <v>2001</v>
          </cell>
          <cell r="L542">
            <v>2000000</v>
          </cell>
        </row>
        <row r="543">
          <cell r="E543" t="str">
            <v>Clean Water SRF Bond Fund</v>
          </cell>
          <cell r="I543">
            <v>2001</v>
          </cell>
          <cell r="L543">
            <v>500000</v>
          </cell>
        </row>
        <row r="544">
          <cell r="E544" t="str">
            <v>Clean Water SRF Bond Fund</v>
          </cell>
          <cell r="I544">
            <v>2001</v>
          </cell>
          <cell r="L544">
            <v>7536189.6099999994</v>
          </cell>
        </row>
        <row r="545">
          <cell r="E545" t="str">
            <v>WIF: General-RD Match</v>
          </cell>
          <cell r="I545">
            <v>2001</v>
          </cell>
          <cell r="L545">
            <v>1408000</v>
          </cell>
        </row>
        <row r="546">
          <cell r="E546" t="str">
            <v>Drinking Water SRF Bond Fund</v>
          </cell>
          <cell r="I546">
            <v>2001</v>
          </cell>
          <cell r="L546">
            <v>1098586.25</v>
          </cell>
        </row>
        <row r="547">
          <cell r="E547" t="str">
            <v>Clean Water SRF Bond Fund</v>
          </cell>
          <cell r="I547">
            <v>2001</v>
          </cell>
          <cell r="L547">
            <v>711095</v>
          </cell>
        </row>
        <row r="548">
          <cell r="E548" t="str">
            <v>WIF: General-Grant</v>
          </cell>
          <cell r="I548">
            <v>2001</v>
          </cell>
          <cell r="L548">
            <v>1216375</v>
          </cell>
        </row>
        <row r="549">
          <cell r="E549" t="str">
            <v>WIF: General-RD Match</v>
          </cell>
          <cell r="I549">
            <v>2001</v>
          </cell>
          <cell r="L549">
            <v>306000</v>
          </cell>
        </row>
        <row r="550">
          <cell r="E550" t="str">
            <v>TRLF Bond Funds Series 2001</v>
          </cell>
          <cell r="I550">
            <v>2001</v>
          </cell>
          <cell r="L550">
            <v>6872000.0000000009</v>
          </cell>
        </row>
        <row r="551">
          <cell r="E551" t="str">
            <v>Clean Water SRF Bond Fund</v>
          </cell>
          <cell r="I551">
            <v>2001</v>
          </cell>
          <cell r="L551">
            <v>93000</v>
          </cell>
        </row>
        <row r="552">
          <cell r="E552" t="str">
            <v>Drinking Water SRF Bond Fund</v>
          </cell>
          <cell r="I552">
            <v>2001</v>
          </cell>
          <cell r="L552">
            <v>270000</v>
          </cell>
        </row>
        <row r="553">
          <cell r="E553" t="str">
            <v>TRLF Nonpledged</v>
          </cell>
          <cell r="I553">
            <v>2001</v>
          </cell>
          <cell r="L553">
            <v>1434458.67</v>
          </cell>
        </row>
        <row r="554">
          <cell r="E554" t="str">
            <v>Clean Water SRF Bond Fund</v>
          </cell>
          <cell r="I554">
            <v>2001</v>
          </cell>
          <cell r="L554">
            <v>207000</v>
          </cell>
        </row>
        <row r="555">
          <cell r="E555" t="str">
            <v>Clean Water SRF Bond Fund</v>
          </cell>
          <cell r="I555">
            <v>2001</v>
          </cell>
          <cell r="L555">
            <v>350000</v>
          </cell>
        </row>
        <row r="556">
          <cell r="E556" t="str">
            <v>Clean Water SRF Bond Fund</v>
          </cell>
          <cell r="I556">
            <v>2001</v>
          </cell>
          <cell r="L556">
            <v>1263000</v>
          </cell>
        </row>
        <row r="557">
          <cell r="E557" t="str">
            <v>Clean Water SRF Bond Fund</v>
          </cell>
          <cell r="I557">
            <v>2001</v>
          </cell>
          <cell r="L557">
            <v>341468</v>
          </cell>
        </row>
        <row r="558">
          <cell r="E558" t="str">
            <v>WIF: General-RD Match</v>
          </cell>
          <cell r="I558">
            <v>2001</v>
          </cell>
          <cell r="L558">
            <v>418424.91</v>
          </cell>
        </row>
        <row r="559">
          <cell r="E559" t="str">
            <v>Clean Water SRF Bond Fund</v>
          </cell>
          <cell r="I559">
            <v>2001</v>
          </cell>
          <cell r="L559">
            <v>4529000</v>
          </cell>
        </row>
        <row r="560">
          <cell r="E560" t="str">
            <v>Drinking Water SRF Bond Fund</v>
          </cell>
          <cell r="I560">
            <v>2001</v>
          </cell>
          <cell r="L560">
            <v>5331000</v>
          </cell>
        </row>
        <row r="561">
          <cell r="E561" t="str">
            <v>Drinking Water SRF Bond Fund</v>
          </cell>
          <cell r="I561">
            <v>2001</v>
          </cell>
          <cell r="L561">
            <v>644889.68000000005</v>
          </cell>
        </row>
        <row r="562">
          <cell r="E562" t="str">
            <v>Drinking Water SRF Bond Fund</v>
          </cell>
          <cell r="I562">
            <v>2001</v>
          </cell>
          <cell r="L562">
            <v>660000</v>
          </cell>
        </row>
        <row r="563">
          <cell r="E563" t="str">
            <v>TRLF Bond Funds Series 2001</v>
          </cell>
          <cell r="I563">
            <v>2001</v>
          </cell>
          <cell r="L563">
            <v>2100000</v>
          </cell>
        </row>
        <row r="564">
          <cell r="E564" t="str">
            <v>TRLF Bond Funds Series 2001</v>
          </cell>
          <cell r="I564">
            <v>2001</v>
          </cell>
          <cell r="L564">
            <v>13049400</v>
          </cell>
        </row>
        <row r="565">
          <cell r="E565" t="str">
            <v>TRLF Nonpledged</v>
          </cell>
          <cell r="I565">
            <v>2001</v>
          </cell>
          <cell r="L565">
            <v>4589700</v>
          </cell>
        </row>
        <row r="566">
          <cell r="E566" t="str">
            <v>WIF: General-RD Match</v>
          </cell>
          <cell r="I566">
            <v>2001</v>
          </cell>
          <cell r="L566">
            <v>688000</v>
          </cell>
        </row>
        <row r="567">
          <cell r="E567" t="str">
            <v>WIF: General-RD Match</v>
          </cell>
          <cell r="I567">
            <v>2002</v>
          </cell>
          <cell r="L567">
            <v>900000</v>
          </cell>
        </row>
        <row r="568">
          <cell r="E568" t="str">
            <v>Clean Water SRF Bond Fund</v>
          </cell>
          <cell r="I568">
            <v>2002</v>
          </cell>
          <cell r="L568">
            <v>1630000</v>
          </cell>
        </row>
        <row r="569">
          <cell r="E569" t="str">
            <v>Drinking Water SRF Bond Fund</v>
          </cell>
          <cell r="I569">
            <v>2002</v>
          </cell>
          <cell r="L569">
            <v>1434777</v>
          </cell>
        </row>
        <row r="570">
          <cell r="E570" t="str">
            <v>Clean Water SRF Bond Fund</v>
          </cell>
          <cell r="I570">
            <v>2002</v>
          </cell>
          <cell r="L570">
            <v>3225000</v>
          </cell>
        </row>
        <row r="571">
          <cell r="E571" t="str">
            <v>WIF: General-RD Match</v>
          </cell>
          <cell r="I571">
            <v>2002</v>
          </cell>
          <cell r="L571">
            <v>1150000</v>
          </cell>
        </row>
        <row r="572">
          <cell r="E572" t="str">
            <v>Clean Water SRF Bond Fund</v>
          </cell>
          <cell r="I572">
            <v>2002</v>
          </cell>
          <cell r="L572">
            <v>7632919.3100000015</v>
          </cell>
        </row>
        <row r="573">
          <cell r="E573" t="str">
            <v>Drinking Water SRF Bond Fund</v>
          </cell>
          <cell r="I573">
            <v>2002</v>
          </cell>
          <cell r="L573">
            <v>174060</v>
          </cell>
        </row>
        <row r="574">
          <cell r="E574" t="str">
            <v>Clean Water SRF Bond Fund</v>
          </cell>
          <cell r="I574">
            <v>2002</v>
          </cell>
          <cell r="L574">
            <v>286842</v>
          </cell>
        </row>
        <row r="575">
          <cell r="E575" t="str">
            <v>WIF: General-Grant</v>
          </cell>
          <cell r="I575">
            <v>2002</v>
          </cell>
          <cell r="L575">
            <v>97112</v>
          </cell>
        </row>
        <row r="576">
          <cell r="E576" t="str">
            <v>Drinking Water SRF Bond Fund</v>
          </cell>
          <cell r="I576">
            <v>2002</v>
          </cell>
          <cell r="L576">
            <v>1316806</v>
          </cell>
        </row>
        <row r="577">
          <cell r="E577" t="str">
            <v>TRLF Nonpledged</v>
          </cell>
          <cell r="I577">
            <v>2002</v>
          </cell>
          <cell r="L577">
            <v>1731284.62</v>
          </cell>
        </row>
        <row r="578">
          <cell r="E578" t="str">
            <v>Drinking Water SRF Bond Fund</v>
          </cell>
          <cell r="I578">
            <v>2002</v>
          </cell>
          <cell r="L578">
            <v>1660000</v>
          </cell>
        </row>
        <row r="579">
          <cell r="E579" t="str">
            <v>WIF: General-RD Match</v>
          </cell>
          <cell r="I579">
            <v>2002</v>
          </cell>
          <cell r="L579">
            <v>160000</v>
          </cell>
        </row>
        <row r="580">
          <cell r="E580" t="str">
            <v>Drinking Water SRF Bond Fund</v>
          </cell>
          <cell r="I580">
            <v>2002</v>
          </cell>
          <cell r="L580">
            <v>2080000</v>
          </cell>
        </row>
        <row r="581">
          <cell r="E581" t="str">
            <v>Drinking Water SRF Bond Fund</v>
          </cell>
          <cell r="I581">
            <v>2002</v>
          </cell>
          <cell r="L581">
            <v>0</v>
          </cell>
        </row>
        <row r="582">
          <cell r="E582" t="str">
            <v>TRLF Bond Funds Series 2001</v>
          </cell>
          <cell r="I582">
            <v>2002</v>
          </cell>
          <cell r="L582">
            <v>6700000</v>
          </cell>
        </row>
        <row r="583">
          <cell r="E583" t="str">
            <v>Drinking Water SRF Bond Fund</v>
          </cell>
          <cell r="I583">
            <v>2002</v>
          </cell>
          <cell r="L583">
            <v>173000</v>
          </cell>
        </row>
        <row r="584">
          <cell r="E584" t="str">
            <v>Clean Water SRF Bond Fund</v>
          </cell>
          <cell r="I584">
            <v>2002</v>
          </cell>
          <cell r="L584">
            <v>855267</v>
          </cell>
        </row>
        <row r="585">
          <cell r="E585" t="str">
            <v>Drinking Water SRF Nonpledged</v>
          </cell>
          <cell r="I585">
            <v>2002</v>
          </cell>
          <cell r="L585">
            <v>118782</v>
          </cell>
        </row>
        <row r="586">
          <cell r="E586" t="str">
            <v>Drinking Water SRF Bond Fund</v>
          </cell>
          <cell r="I586">
            <v>2002</v>
          </cell>
          <cell r="L586">
            <v>1367480.18</v>
          </cell>
        </row>
        <row r="587">
          <cell r="E587" t="str">
            <v>Drinking Water SRF Bond Fund</v>
          </cell>
          <cell r="I587">
            <v>2002</v>
          </cell>
          <cell r="L587">
            <v>128209.54</v>
          </cell>
        </row>
        <row r="588">
          <cell r="E588" t="str">
            <v>Clean Water SRF Bond Fund</v>
          </cell>
          <cell r="I588">
            <v>2002</v>
          </cell>
          <cell r="L588">
            <v>651000</v>
          </cell>
        </row>
        <row r="589">
          <cell r="E589" t="str">
            <v>Drinking Water SRF Bond Fund</v>
          </cell>
          <cell r="I589">
            <v>2002</v>
          </cell>
          <cell r="L589">
            <v>233000</v>
          </cell>
        </row>
        <row r="590">
          <cell r="E590" t="str">
            <v>Drinking Water SRF Bond Fund</v>
          </cell>
          <cell r="I590">
            <v>2002</v>
          </cell>
          <cell r="L590">
            <v>228636.34</v>
          </cell>
        </row>
        <row r="591">
          <cell r="E591" t="str">
            <v>TRLF Bond Funds Series 2001</v>
          </cell>
          <cell r="I591">
            <v>2002</v>
          </cell>
          <cell r="L591">
            <v>469000</v>
          </cell>
        </row>
        <row r="592">
          <cell r="E592" t="str">
            <v>TRLF Bond Funds Series 2001</v>
          </cell>
          <cell r="I592">
            <v>2002</v>
          </cell>
          <cell r="L592">
            <v>927843.09</v>
          </cell>
        </row>
        <row r="593">
          <cell r="E593" t="str">
            <v>Drinking Water SRF Bond Fund</v>
          </cell>
          <cell r="I593">
            <v>2002</v>
          </cell>
          <cell r="L593">
            <v>94177.08</v>
          </cell>
        </row>
        <row r="594">
          <cell r="E594" t="str">
            <v>Drinking Water SRF Nonpledged</v>
          </cell>
          <cell r="I594">
            <v>2002</v>
          </cell>
          <cell r="L594">
            <v>500000</v>
          </cell>
        </row>
        <row r="595">
          <cell r="E595" t="str">
            <v>Drinking Water SRF Bond Fund</v>
          </cell>
          <cell r="I595">
            <v>2002</v>
          </cell>
          <cell r="L595">
            <v>2472223.89</v>
          </cell>
        </row>
        <row r="596">
          <cell r="E596" t="str">
            <v>Drinking Water SRF Bond Fund</v>
          </cell>
          <cell r="I596">
            <v>2002</v>
          </cell>
          <cell r="L596">
            <v>0</v>
          </cell>
        </row>
        <row r="597">
          <cell r="E597" t="str">
            <v>Drinking Water SRF Bond Fund</v>
          </cell>
          <cell r="I597">
            <v>2002</v>
          </cell>
          <cell r="L597">
            <v>0</v>
          </cell>
        </row>
        <row r="598">
          <cell r="E598" t="str">
            <v>Drinking Water SRF Bond Fund</v>
          </cell>
          <cell r="I598">
            <v>2002</v>
          </cell>
          <cell r="L598">
            <v>0</v>
          </cell>
        </row>
        <row r="599">
          <cell r="E599" t="str">
            <v>Drinking Water SRF Bond Fund</v>
          </cell>
          <cell r="I599">
            <v>2002</v>
          </cell>
          <cell r="L599">
            <v>660878.06999999995</v>
          </cell>
        </row>
        <row r="600">
          <cell r="E600" t="str">
            <v>Drinking Water SRF Bond Fund</v>
          </cell>
          <cell r="I600">
            <v>2002</v>
          </cell>
          <cell r="L600">
            <v>0</v>
          </cell>
        </row>
        <row r="601">
          <cell r="E601" t="str">
            <v>Clean Water SRF Bond Fund</v>
          </cell>
          <cell r="I601">
            <v>2002</v>
          </cell>
          <cell r="L601">
            <v>1162726</v>
          </cell>
        </row>
        <row r="602">
          <cell r="E602" t="str">
            <v>Clean Water SRF Bond Fund</v>
          </cell>
          <cell r="I602">
            <v>2002</v>
          </cell>
          <cell r="L602">
            <v>220759</v>
          </cell>
        </row>
        <row r="603">
          <cell r="E603" t="str">
            <v>Clean Water SRF Bond Fund</v>
          </cell>
          <cell r="I603">
            <v>2002</v>
          </cell>
          <cell r="L603">
            <v>142540</v>
          </cell>
        </row>
        <row r="604">
          <cell r="E604" t="str">
            <v>Clean Water SRF Bond Fund</v>
          </cell>
          <cell r="I604">
            <v>2002</v>
          </cell>
          <cell r="L604">
            <v>1487</v>
          </cell>
        </row>
        <row r="605">
          <cell r="E605" t="str">
            <v>Clean Water SRF Bond Fund</v>
          </cell>
          <cell r="I605">
            <v>2002</v>
          </cell>
          <cell r="L605">
            <v>53565</v>
          </cell>
        </row>
        <row r="606">
          <cell r="E606" t="str">
            <v>Clean Water SRF Bond Fund</v>
          </cell>
          <cell r="I606">
            <v>2002</v>
          </cell>
          <cell r="L606">
            <v>262755</v>
          </cell>
        </row>
        <row r="607">
          <cell r="E607" t="str">
            <v>Clean Water SRF Bond Fund</v>
          </cell>
          <cell r="I607">
            <v>2002</v>
          </cell>
          <cell r="L607">
            <v>2385522</v>
          </cell>
        </row>
        <row r="608">
          <cell r="E608" t="str">
            <v>Clean Water SRF Bond Fund</v>
          </cell>
          <cell r="I608">
            <v>2002</v>
          </cell>
          <cell r="L608">
            <v>1290</v>
          </cell>
        </row>
        <row r="609">
          <cell r="E609" t="str">
            <v>Clean Water SRF Bond Fund</v>
          </cell>
          <cell r="I609">
            <v>2002</v>
          </cell>
          <cell r="L609">
            <v>186054</v>
          </cell>
        </row>
        <row r="610">
          <cell r="E610" t="str">
            <v>Clean Water SRF Bond Fund</v>
          </cell>
          <cell r="I610">
            <v>2002</v>
          </cell>
          <cell r="L610">
            <v>720024</v>
          </cell>
        </row>
        <row r="611">
          <cell r="E611" t="str">
            <v>Clean Water SRF Bond Fund</v>
          </cell>
          <cell r="I611">
            <v>2002</v>
          </cell>
          <cell r="L611">
            <v>39218</v>
          </cell>
        </row>
        <row r="612">
          <cell r="E612" t="str">
            <v>Clean Water SRF Bond Fund</v>
          </cell>
          <cell r="I612">
            <v>2002</v>
          </cell>
          <cell r="L612">
            <v>16557081</v>
          </cell>
        </row>
        <row r="613">
          <cell r="E613" t="str">
            <v>Clean Water SRF Bond Fund</v>
          </cell>
          <cell r="I613">
            <v>2002</v>
          </cell>
          <cell r="L613">
            <v>3289701</v>
          </cell>
        </row>
        <row r="614">
          <cell r="E614" t="str">
            <v>Clean Water SRF Bond Fund</v>
          </cell>
          <cell r="I614">
            <v>2002</v>
          </cell>
          <cell r="L614">
            <v>1452473</v>
          </cell>
        </row>
        <row r="615">
          <cell r="E615" t="str">
            <v>Clean Water SRF Bond Fund</v>
          </cell>
          <cell r="I615">
            <v>2002</v>
          </cell>
          <cell r="L615">
            <v>27397463</v>
          </cell>
        </row>
        <row r="616">
          <cell r="E616" t="str">
            <v>Clean Water SRF Bond Fund</v>
          </cell>
          <cell r="I616">
            <v>2002</v>
          </cell>
          <cell r="L616">
            <v>28850</v>
          </cell>
        </row>
        <row r="617">
          <cell r="E617" t="str">
            <v>Clean Water SRF Bond Fund</v>
          </cell>
          <cell r="I617">
            <v>2002</v>
          </cell>
          <cell r="L617">
            <v>24270</v>
          </cell>
        </row>
        <row r="618">
          <cell r="E618" t="str">
            <v>Clean Water SRF Bond Fund</v>
          </cell>
          <cell r="I618">
            <v>2002</v>
          </cell>
          <cell r="L618">
            <v>275835</v>
          </cell>
        </row>
        <row r="619">
          <cell r="E619" t="str">
            <v>Clean Water SRF Bond Fund</v>
          </cell>
          <cell r="I619">
            <v>2002</v>
          </cell>
          <cell r="L619">
            <v>20798387</v>
          </cell>
        </row>
        <row r="620">
          <cell r="E620" t="str">
            <v>TRLF Bond Funds Series 2001</v>
          </cell>
          <cell r="I620">
            <v>2002</v>
          </cell>
          <cell r="L620">
            <v>2500000</v>
          </cell>
        </row>
        <row r="621">
          <cell r="E621" t="str">
            <v>Clean Water SRF Bond Fund</v>
          </cell>
          <cell r="I621">
            <v>2002</v>
          </cell>
          <cell r="L621">
            <v>8021908.9500000002</v>
          </cell>
        </row>
        <row r="622">
          <cell r="E622" t="str">
            <v>TRLF Bond Funds Series 2001</v>
          </cell>
          <cell r="I622">
            <v>2002</v>
          </cell>
          <cell r="L622">
            <v>1625600</v>
          </cell>
        </row>
        <row r="623">
          <cell r="E623" t="str">
            <v>Clean Water SRF Bond Fund</v>
          </cell>
          <cell r="I623">
            <v>2002</v>
          </cell>
          <cell r="L623">
            <v>10963561.000000004</v>
          </cell>
        </row>
        <row r="624">
          <cell r="E624" t="str">
            <v>Drinking Water SRF Bond Fund</v>
          </cell>
          <cell r="I624">
            <v>2002</v>
          </cell>
          <cell r="L624">
            <v>2456977.61</v>
          </cell>
        </row>
        <row r="625">
          <cell r="E625" t="str">
            <v>Drinking Water SRF Bond Fund</v>
          </cell>
          <cell r="I625">
            <v>2002</v>
          </cell>
          <cell r="L625">
            <v>0</v>
          </cell>
        </row>
        <row r="626">
          <cell r="E626" t="str">
            <v>TRLF Nonpledged</v>
          </cell>
          <cell r="I626">
            <v>2002</v>
          </cell>
          <cell r="L626">
            <v>24200000</v>
          </cell>
        </row>
        <row r="627">
          <cell r="E627" t="str">
            <v>Drinking Water SRF Bond Fund</v>
          </cell>
          <cell r="I627">
            <v>2002</v>
          </cell>
          <cell r="L627">
            <v>2230000</v>
          </cell>
        </row>
        <row r="628">
          <cell r="E628" t="str">
            <v>Drinking Water SRF Bond Fund</v>
          </cell>
          <cell r="I628">
            <v>2002</v>
          </cell>
          <cell r="L628">
            <v>0</v>
          </cell>
        </row>
        <row r="629">
          <cell r="E629" t="str">
            <v>Clean Water SRF Bond Fund</v>
          </cell>
          <cell r="I629">
            <v>2002</v>
          </cell>
          <cell r="L629">
            <v>230481.27</v>
          </cell>
        </row>
        <row r="630">
          <cell r="E630" t="str">
            <v>WIF: General-RD Match</v>
          </cell>
          <cell r="I630">
            <v>2002</v>
          </cell>
          <cell r="L630">
            <v>217480.91</v>
          </cell>
        </row>
        <row r="631">
          <cell r="E631" t="str">
            <v>Drinking Water SRF Nonpledged</v>
          </cell>
          <cell r="I631">
            <v>2002</v>
          </cell>
          <cell r="L631">
            <v>499729.26</v>
          </cell>
        </row>
        <row r="632">
          <cell r="E632" t="str">
            <v>Drinking Water SRF Bond Fund</v>
          </cell>
          <cell r="I632">
            <v>2002</v>
          </cell>
          <cell r="L632">
            <v>246971.58</v>
          </cell>
        </row>
        <row r="633">
          <cell r="E633" t="str">
            <v>Drinking Water SRF Bond Fund</v>
          </cell>
          <cell r="I633">
            <v>2002</v>
          </cell>
          <cell r="L633">
            <v>0</v>
          </cell>
        </row>
        <row r="634">
          <cell r="E634" t="str">
            <v>Clean Water SRF Bond Fund</v>
          </cell>
          <cell r="I634">
            <v>2002</v>
          </cell>
          <cell r="L634">
            <v>62000</v>
          </cell>
        </row>
        <row r="635">
          <cell r="E635" t="str">
            <v>Clean Water SRF Bond Fund</v>
          </cell>
          <cell r="I635">
            <v>2002</v>
          </cell>
          <cell r="L635">
            <v>138000</v>
          </cell>
        </row>
        <row r="636">
          <cell r="E636" t="str">
            <v>TRLF Nonpledged</v>
          </cell>
          <cell r="I636">
            <v>2002</v>
          </cell>
          <cell r="L636">
            <v>17145.39</v>
          </cell>
        </row>
        <row r="637">
          <cell r="E637" t="str">
            <v>SPAP: Flood 1997</v>
          </cell>
          <cell r="I637">
            <v>2002</v>
          </cell>
          <cell r="L637">
            <v>82000</v>
          </cell>
        </row>
        <row r="638">
          <cell r="E638" t="str">
            <v>SPAP</v>
          </cell>
          <cell r="I638">
            <v>2002</v>
          </cell>
          <cell r="L638">
            <v>1000000</v>
          </cell>
        </row>
        <row r="639">
          <cell r="E639" t="str">
            <v>Clean Water SRF Bond Fund</v>
          </cell>
          <cell r="I639">
            <v>2002</v>
          </cell>
          <cell r="L639">
            <v>3389288</v>
          </cell>
        </row>
        <row r="640">
          <cell r="E640" t="str">
            <v>Clean Water SRF Bond Fund</v>
          </cell>
          <cell r="I640">
            <v>2002</v>
          </cell>
          <cell r="L640">
            <v>1573870.58</v>
          </cell>
        </row>
        <row r="641">
          <cell r="E641" t="str">
            <v>WIF: General-RD Match</v>
          </cell>
          <cell r="I641">
            <v>2002</v>
          </cell>
          <cell r="L641">
            <v>323000</v>
          </cell>
        </row>
        <row r="642">
          <cell r="E642" t="str">
            <v>Clean Water SRF Bond Fund</v>
          </cell>
          <cell r="I642">
            <v>2002</v>
          </cell>
          <cell r="L642">
            <v>3500000</v>
          </cell>
        </row>
        <row r="643">
          <cell r="E643" t="str">
            <v>WIF: General-RD Match</v>
          </cell>
          <cell r="I643">
            <v>2002</v>
          </cell>
          <cell r="L643">
            <v>660000</v>
          </cell>
        </row>
        <row r="644">
          <cell r="E644" t="str">
            <v>SPAP: Flood 1997</v>
          </cell>
          <cell r="I644">
            <v>2002</v>
          </cell>
          <cell r="L644">
            <v>66670.47</v>
          </cell>
        </row>
        <row r="645">
          <cell r="E645" t="str">
            <v>Clean Water SRF Bond Fund</v>
          </cell>
          <cell r="I645">
            <v>2003</v>
          </cell>
          <cell r="L645">
            <v>7952500.0000000009</v>
          </cell>
        </row>
        <row r="646">
          <cell r="E646" t="str">
            <v>WIF: General-Grant</v>
          </cell>
          <cell r="I646">
            <v>2003</v>
          </cell>
          <cell r="L646">
            <v>5999999.9999999991</v>
          </cell>
        </row>
        <row r="647">
          <cell r="E647" t="str">
            <v>Clean Water SRF Bond Fund</v>
          </cell>
          <cell r="I647">
            <v>2003</v>
          </cell>
          <cell r="L647">
            <v>275096.59999999998</v>
          </cell>
        </row>
        <row r="648">
          <cell r="E648" t="str">
            <v>Drinking Water SRF Bond Fund</v>
          </cell>
          <cell r="I648">
            <v>2003</v>
          </cell>
          <cell r="L648">
            <v>395035.25</v>
          </cell>
        </row>
        <row r="649">
          <cell r="E649" t="str">
            <v>SPAP: Flood 1997</v>
          </cell>
          <cell r="I649">
            <v>2003</v>
          </cell>
          <cell r="L649">
            <v>169620.82</v>
          </cell>
        </row>
        <row r="650">
          <cell r="E650" t="str">
            <v>Clean Water SRF Bond Fund</v>
          </cell>
          <cell r="I650">
            <v>2003</v>
          </cell>
          <cell r="L650">
            <v>364195</v>
          </cell>
        </row>
        <row r="651">
          <cell r="E651" t="str">
            <v>WIF: General-Grant</v>
          </cell>
          <cell r="I651">
            <v>2003</v>
          </cell>
          <cell r="L651">
            <v>1753215</v>
          </cell>
        </row>
        <row r="652">
          <cell r="E652" t="str">
            <v>WIF: General-RD Match</v>
          </cell>
          <cell r="I652">
            <v>2003</v>
          </cell>
          <cell r="L652">
            <v>925000</v>
          </cell>
        </row>
        <row r="653">
          <cell r="E653" t="str">
            <v>Drinking Water SRF Bond Fund</v>
          </cell>
          <cell r="I653">
            <v>2003</v>
          </cell>
          <cell r="L653">
            <v>1050116.51</v>
          </cell>
        </row>
        <row r="654">
          <cell r="E654" t="str">
            <v>Clean Water SRF Bond Fund</v>
          </cell>
          <cell r="I654">
            <v>2003</v>
          </cell>
          <cell r="L654">
            <v>1610152.84</v>
          </cell>
        </row>
        <row r="655">
          <cell r="E655" t="str">
            <v>Drinking Water SRF Bond Fund</v>
          </cell>
          <cell r="I655">
            <v>2003</v>
          </cell>
          <cell r="L655">
            <v>2617891</v>
          </cell>
        </row>
        <row r="656">
          <cell r="E656" t="str">
            <v>Drinking Water SRF Bond Fund</v>
          </cell>
          <cell r="I656">
            <v>2003</v>
          </cell>
          <cell r="L656">
            <v>0</v>
          </cell>
        </row>
        <row r="657">
          <cell r="E657" t="str">
            <v>Clean Water SRF Bond Fund</v>
          </cell>
          <cell r="I657">
            <v>2003</v>
          </cell>
          <cell r="L657">
            <v>4209000</v>
          </cell>
        </row>
        <row r="658">
          <cell r="E658" t="str">
            <v>Drinking Water SRF Bond Fund</v>
          </cell>
          <cell r="I658">
            <v>2003</v>
          </cell>
          <cell r="L658">
            <v>500000</v>
          </cell>
        </row>
        <row r="659">
          <cell r="E659" t="str">
            <v>Clean Water SRF Bond Fund</v>
          </cell>
          <cell r="I659">
            <v>2003</v>
          </cell>
          <cell r="L659">
            <v>7260849.9999999991</v>
          </cell>
        </row>
        <row r="660">
          <cell r="E660" t="str">
            <v>Drinking Water SRF Bond Fund</v>
          </cell>
          <cell r="I660">
            <v>2003</v>
          </cell>
          <cell r="L660">
            <v>914497</v>
          </cell>
        </row>
        <row r="661">
          <cell r="E661" t="str">
            <v>Drinking Water SRF Bond Fund</v>
          </cell>
          <cell r="I661">
            <v>2003</v>
          </cell>
          <cell r="L661">
            <v>167260</v>
          </cell>
        </row>
        <row r="662">
          <cell r="E662" t="str">
            <v>Clean Water SRF Bond Fund</v>
          </cell>
          <cell r="I662">
            <v>2003</v>
          </cell>
          <cell r="L662">
            <v>1348589.42</v>
          </cell>
        </row>
        <row r="663">
          <cell r="E663" t="str">
            <v>Clean Water SRF Bond Fund</v>
          </cell>
          <cell r="I663">
            <v>2003</v>
          </cell>
          <cell r="L663">
            <v>1167000</v>
          </cell>
        </row>
        <row r="664">
          <cell r="E664" t="str">
            <v>Drinking Water SRF Bond Fund</v>
          </cell>
          <cell r="I664">
            <v>2003</v>
          </cell>
          <cell r="L664">
            <v>2272080.23</v>
          </cell>
        </row>
        <row r="665">
          <cell r="E665" t="str">
            <v>Drinking Water SRF Bond Fund</v>
          </cell>
          <cell r="I665">
            <v>2003</v>
          </cell>
          <cell r="L665">
            <v>0</v>
          </cell>
        </row>
        <row r="666">
          <cell r="E666" t="str">
            <v>Clean Water SRF Bond Fund</v>
          </cell>
          <cell r="I666">
            <v>2003</v>
          </cell>
          <cell r="L666">
            <v>4800000</v>
          </cell>
        </row>
        <row r="667">
          <cell r="E667" t="str">
            <v>Drinking Water SRF Bond Fund</v>
          </cell>
          <cell r="I667">
            <v>2003</v>
          </cell>
          <cell r="L667">
            <v>1913772.83</v>
          </cell>
        </row>
        <row r="668">
          <cell r="E668" t="str">
            <v>Clean Water SRF Bond Fund</v>
          </cell>
          <cell r="I668">
            <v>2003</v>
          </cell>
          <cell r="L668">
            <v>1494594.01</v>
          </cell>
        </row>
        <row r="669">
          <cell r="E669" t="str">
            <v>Drinking Water SRF Bond Fund</v>
          </cell>
          <cell r="I669">
            <v>2003</v>
          </cell>
          <cell r="L669">
            <v>2885942.32</v>
          </cell>
        </row>
        <row r="670">
          <cell r="E670" t="str">
            <v>Drinking Water SRF Bond Fund</v>
          </cell>
          <cell r="I670">
            <v>2003</v>
          </cell>
          <cell r="L670">
            <v>0</v>
          </cell>
        </row>
        <row r="671">
          <cell r="E671" t="str">
            <v>Drinking Water SRF Bond Fund</v>
          </cell>
          <cell r="I671">
            <v>2003</v>
          </cell>
          <cell r="L671">
            <v>262242.03000000003</v>
          </cell>
        </row>
        <row r="672">
          <cell r="E672" t="str">
            <v>Drinking Water SRF Bond Fund</v>
          </cell>
          <cell r="I672">
            <v>2003</v>
          </cell>
          <cell r="L672">
            <v>303062.40000000002</v>
          </cell>
        </row>
        <row r="673">
          <cell r="E673" t="str">
            <v>Drinking Water SRF Bond Fund</v>
          </cell>
          <cell r="I673">
            <v>2003</v>
          </cell>
          <cell r="L673">
            <v>867070.78</v>
          </cell>
        </row>
        <row r="674">
          <cell r="E674" t="str">
            <v>Drinking Water SRF Bond Fund</v>
          </cell>
          <cell r="I674">
            <v>2003</v>
          </cell>
          <cell r="L674">
            <v>0</v>
          </cell>
        </row>
        <row r="675">
          <cell r="E675" t="str">
            <v>Clean Water SRF Bond Fund</v>
          </cell>
          <cell r="I675">
            <v>2003</v>
          </cell>
          <cell r="L675">
            <v>3149184.23</v>
          </cell>
        </row>
        <row r="676">
          <cell r="E676" t="str">
            <v>WIF: General-RD Match</v>
          </cell>
          <cell r="I676">
            <v>2003</v>
          </cell>
          <cell r="L676">
            <v>723500</v>
          </cell>
        </row>
        <row r="677">
          <cell r="E677" t="str">
            <v>Clean Water SRF Bond Fund</v>
          </cell>
          <cell r="I677">
            <v>2003</v>
          </cell>
          <cell r="L677">
            <v>7943903.6900000013</v>
          </cell>
        </row>
        <row r="678">
          <cell r="E678" t="str">
            <v>Drinking Water SRF Bond Fund</v>
          </cell>
          <cell r="I678">
            <v>2003</v>
          </cell>
          <cell r="L678">
            <v>667320.49</v>
          </cell>
        </row>
        <row r="679">
          <cell r="E679" t="str">
            <v>Drinking Water SRF Nonpledged</v>
          </cell>
          <cell r="I679">
            <v>2003</v>
          </cell>
          <cell r="L679">
            <v>500000</v>
          </cell>
        </row>
        <row r="680">
          <cell r="E680" t="str">
            <v>Drinking Water SRF Bond Fund</v>
          </cell>
          <cell r="I680">
            <v>2003</v>
          </cell>
          <cell r="L680">
            <v>1572375</v>
          </cell>
        </row>
        <row r="681">
          <cell r="E681" t="str">
            <v>Drinking Water SRF Bond Fund</v>
          </cell>
          <cell r="I681">
            <v>2003</v>
          </cell>
          <cell r="L681">
            <v>0</v>
          </cell>
        </row>
        <row r="682">
          <cell r="E682" t="str">
            <v>Drinking Water SRF Bond Fund</v>
          </cell>
          <cell r="I682">
            <v>2003</v>
          </cell>
          <cell r="L682">
            <v>117500</v>
          </cell>
        </row>
        <row r="683">
          <cell r="E683" t="str">
            <v>Clean Water SRF Bond Fund</v>
          </cell>
          <cell r="I683">
            <v>2003</v>
          </cell>
          <cell r="L683">
            <v>9847450</v>
          </cell>
        </row>
        <row r="684">
          <cell r="E684" t="str">
            <v>Drinking Water SRF Bond Fund</v>
          </cell>
          <cell r="I684">
            <v>2003</v>
          </cell>
          <cell r="L684">
            <v>224000</v>
          </cell>
        </row>
        <row r="685">
          <cell r="E685" t="str">
            <v>Drinking Water SRF Bond Fund</v>
          </cell>
          <cell r="I685">
            <v>2003</v>
          </cell>
          <cell r="L685">
            <v>27400000</v>
          </cell>
        </row>
        <row r="686">
          <cell r="E686" t="str">
            <v>Clean Water SRF Bond Fund</v>
          </cell>
          <cell r="I686">
            <v>2003</v>
          </cell>
          <cell r="L686">
            <v>8606.85</v>
          </cell>
        </row>
        <row r="687">
          <cell r="E687" t="str">
            <v>Clean Water SRF Bond Fund</v>
          </cell>
          <cell r="I687">
            <v>2003</v>
          </cell>
          <cell r="L687">
            <v>6586.92</v>
          </cell>
        </row>
        <row r="688">
          <cell r="E688" t="str">
            <v>Clean Water SRF Bond Fund</v>
          </cell>
          <cell r="I688">
            <v>2003</v>
          </cell>
          <cell r="L688">
            <v>3504659.75</v>
          </cell>
        </row>
        <row r="689">
          <cell r="E689" t="str">
            <v>Clean Water SRF Bond Fund</v>
          </cell>
          <cell r="I689">
            <v>2003</v>
          </cell>
          <cell r="L689">
            <v>4772811.5999999996</v>
          </cell>
        </row>
        <row r="690">
          <cell r="E690" t="str">
            <v>Clean Water SRF Bond Fund</v>
          </cell>
          <cell r="I690">
            <v>2003</v>
          </cell>
          <cell r="L690">
            <v>1154329.56</v>
          </cell>
        </row>
        <row r="691">
          <cell r="E691" t="str">
            <v>Clean Water SRF Bond Fund</v>
          </cell>
          <cell r="I691">
            <v>2003</v>
          </cell>
          <cell r="L691">
            <v>4008.8</v>
          </cell>
        </row>
        <row r="692">
          <cell r="E692" t="str">
            <v>Clean Water SRF Bond Fund</v>
          </cell>
          <cell r="I692">
            <v>2003</v>
          </cell>
          <cell r="L692">
            <v>135164.07999999999</v>
          </cell>
        </row>
        <row r="693">
          <cell r="E693" t="str">
            <v>Clean Water SRF Bond Fund</v>
          </cell>
          <cell r="I693">
            <v>2003</v>
          </cell>
          <cell r="L693">
            <v>4112215.03</v>
          </cell>
        </row>
        <row r="694">
          <cell r="E694" t="str">
            <v>Clean Water SRF Bond Fund</v>
          </cell>
          <cell r="I694">
            <v>2003</v>
          </cell>
          <cell r="L694">
            <v>12278.49</v>
          </cell>
        </row>
        <row r="695">
          <cell r="E695" t="str">
            <v>Clean Water SRF Bond Fund</v>
          </cell>
          <cell r="I695">
            <v>2003</v>
          </cell>
          <cell r="L695">
            <v>432221.81</v>
          </cell>
        </row>
        <row r="696">
          <cell r="E696" t="str">
            <v>Clean Water SRF Bond Fund</v>
          </cell>
          <cell r="I696">
            <v>2003</v>
          </cell>
          <cell r="L696">
            <v>6940100.3099999996</v>
          </cell>
        </row>
        <row r="697">
          <cell r="E697" t="str">
            <v>Clean Water SRF Bond Fund</v>
          </cell>
          <cell r="I697">
            <v>2003</v>
          </cell>
          <cell r="L697">
            <v>726420.08</v>
          </cell>
        </row>
        <row r="698">
          <cell r="E698" t="str">
            <v>Clean Water SRF Bond Fund</v>
          </cell>
          <cell r="I698">
            <v>2003</v>
          </cell>
          <cell r="L698">
            <v>60864428.670000002</v>
          </cell>
        </row>
        <row r="699">
          <cell r="E699" t="str">
            <v>Clean Water SRF Bond Fund</v>
          </cell>
          <cell r="I699">
            <v>2003</v>
          </cell>
          <cell r="L699">
            <v>1747322.92</v>
          </cell>
        </row>
        <row r="700">
          <cell r="E700" t="str">
            <v>Clean Water SRF Bond Fund</v>
          </cell>
          <cell r="I700">
            <v>2003</v>
          </cell>
          <cell r="L700">
            <v>369134.45</v>
          </cell>
        </row>
        <row r="701">
          <cell r="E701" t="str">
            <v>Clean Water SRF Bond Fund</v>
          </cell>
          <cell r="I701">
            <v>2003</v>
          </cell>
          <cell r="L701">
            <v>8952787.1600000001</v>
          </cell>
        </row>
        <row r="702">
          <cell r="E702" t="str">
            <v>Clean Water SRF Bond Fund</v>
          </cell>
          <cell r="I702">
            <v>2003</v>
          </cell>
          <cell r="L702">
            <v>6256923.5199999996</v>
          </cell>
        </row>
        <row r="703">
          <cell r="E703" t="str">
            <v>WIF: General-Grant</v>
          </cell>
          <cell r="I703">
            <v>2003</v>
          </cell>
          <cell r="L703">
            <v>363336</v>
          </cell>
        </row>
        <row r="704">
          <cell r="E704" t="str">
            <v>Drinking Water SRF Bond Fund</v>
          </cell>
          <cell r="I704">
            <v>2003</v>
          </cell>
          <cell r="L704">
            <v>666377</v>
          </cell>
        </row>
        <row r="705">
          <cell r="E705" t="str">
            <v>Drinking Water SRF Nonpledged</v>
          </cell>
          <cell r="I705">
            <v>2003</v>
          </cell>
          <cell r="L705">
            <v>472000</v>
          </cell>
        </row>
        <row r="706">
          <cell r="E706" t="str">
            <v>Drinking Water SRF Bond Fund</v>
          </cell>
          <cell r="I706">
            <v>2003</v>
          </cell>
          <cell r="L706">
            <v>1487999.99</v>
          </cell>
        </row>
        <row r="707">
          <cell r="E707" t="str">
            <v>Clean Water SRF Bond Fund</v>
          </cell>
          <cell r="I707">
            <v>2003</v>
          </cell>
          <cell r="L707">
            <v>10565763.74</v>
          </cell>
        </row>
        <row r="708">
          <cell r="E708" t="str">
            <v>Drinking Water SRF Bond Fund</v>
          </cell>
          <cell r="I708">
            <v>2003</v>
          </cell>
          <cell r="L708">
            <v>1087739.23</v>
          </cell>
        </row>
        <row r="709">
          <cell r="E709" t="str">
            <v>Clean Water SRF Bond Fund</v>
          </cell>
          <cell r="I709">
            <v>2003</v>
          </cell>
          <cell r="L709">
            <v>4248645</v>
          </cell>
        </row>
        <row r="710">
          <cell r="E710" t="str">
            <v>Clean Water SRF Bond Fund</v>
          </cell>
          <cell r="I710">
            <v>2003</v>
          </cell>
          <cell r="L710">
            <v>8507628.2899999991</v>
          </cell>
        </row>
        <row r="711">
          <cell r="E711" t="str">
            <v>Drinking Water SRF Bond Fund</v>
          </cell>
          <cell r="I711">
            <v>2003</v>
          </cell>
          <cell r="L711">
            <v>110000</v>
          </cell>
        </row>
        <row r="712">
          <cell r="E712" t="str">
            <v>Clean Water SRF Bond Fund</v>
          </cell>
          <cell r="I712">
            <v>2003</v>
          </cell>
          <cell r="L712">
            <v>1566000</v>
          </cell>
        </row>
        <row r="713">
          <cell r="E713" t="str">
            <v>Drinking Water SRF Bond Fund</v>
          </cell>
          <cell r="I713">
            <v>2003</v>
          </cell>
          <cell r="L713">
            <v>1400000</v>
          </cell>
        </row>
        <row r="714">
          <cell r="E714" t="str">
            <v>Drinking Water SRF Bond Fund</v>
          </cell>
          <cell r="I714">
            <v>2003</v>
          </cell>
          <cell r="L714">
            <v>118818.7</v>
          </cell>
        </row>
        <row r="715">
          <cell r="E715" t="str">
            <v>Clean Water SRF Bond Fund</v>
          </cell>
          <cell r="I715">
            <v>2003</v>
          </cell>
          <cell r="L715">
            <v>1296061.08</v>
          </cell>
        </row>
        <row r="716">
          <cell r="E716" t="str">
            <v>Drinking Water SRF Bond Fund</v>
          </cell>
          <cell r="I716">
            <v>2003</v>
          </cell>
          <cell r="L716">
            <v>157764.20000000001</v>
          </cell>
        </row>
        <row r="717">
          <cell r="E717" t="str">
            <v>Drinking Water SRF Bond Fund</v>
          </cell>
          <cell r="I717">
            <v>2003</v>
          </cell>
          <cell r="L717">
            <v>626693</v>
          </cell>
        </row>
        <row r="718">
          <cell r="E718" t="str">
            <v>Clean Water SRF Bond Fund</v>
          </cell>
          <cell r="I718">
            <v>2003</v>
          </cell>
          <cell r="L718">
            <v>1698072.87</v>
          </cell>
        </row>
        <row r="719">
          <cell r="E719" t="str">
            <v>Drinking Water SRF Bond Fund</v>
          </cell>
          <cell r="I719">
            <v>2003</v>
          </cell>
          <cell r="L719">
            <v>1377006.22</v>
          </cell>
        </row>
        <row r="720">
          <cell r="E720" t="str">
            <v>Drinking Water SRF Bond Fund</v>
          </cell>
          <cell r="I720">
            <v>2003</v>
          </cell>
          <cell r="L720">
            <v>0</v>
          </cell>
        </row>
        <row r="721">
          <cell r="E721" t="str">
            <v>Clean Water SRF Bond Fund</v>
          </cell>
          <cell r="I721">
            <v>2003</v>
          </cell>
          <cell r="L721">
            <v>2505000</v>
          </cell>
        </row>
        <row r="722">
          <cell r="E722" t="str">
            <v>WIF: General-RD Match</v>
          </cell>
          <cell r="I722">
            <v>2003</v>
          </cell>
          <cell r="L722">
            <v>721000</v>
          </cell>
        </row>
        <row r="723">
          <cell r="E723" t="str">
            <v>Drinking Water SRF Bond Fund</v>
          </cell>
          <cell r="I723">
            <v>2003</v>
          </cell>
          <cell r="L723">
            <v>1052939.4099999999</v>
          </cell>
        </row>
        <row r="724">
          <cell r="E724" t="str">
            <v>Drinking Water SRF Bond Fund</v>
          </cell>
          <cell r="I724">
            <v>2004</v>
          </cell>
          <cell r="L724">
            <v>3846215.75</v>
          </cell>
        </row>
        <row r="725">
          <cell r="E725" t="str">
            <v>Drinking Water SRF Bond Fund</v>
          </cell>
          <cell r="I725">
            <v>2004</v>
          </cell>
          <cell r="L725">
            <v>1849591.22</v>
          </cell>
        </row>
        <row r="726">
          <cell r="E726" t="str">
            <v>Clean Water SRF Bond Fund</v>
          </cell>
          <cell r="I726">
            <v>2004</v>
          </cell>
          <cell r="L726">
            <v>1009718.98</v>
          </cell>
        </row>
        <row r="727">
          <cell r="E727" t="str">
            <v>Drinking Water SRF Bond Fund</v>
          </cell>
          <cell r="I727">
            <v>2004</v>
          </cell>
          <cell r="L727">
            <v>1327522.3</v>
          </cell>
        </row>
        <row r="728">
          <cell r="E728" t="str">
            <v>Drinking Water SRF Bond Fund</v>
          </cell>
          <cell r="I728">
            <v>2004</v>
          </cell>
          <cell r="L728">
            <v>0</v>
          </cell>
        </row>
        <row r="729">
          <cell r="E729" t="str">
            <v>Drinking Water SRF Bond Fund</v>
          </cell>
          <cell r="I729">
            <v>2004</v>
          </cell>
          <cell r="L729">
            <v>0</v>
          </cell>
        </row>
        <row r="730">
          <cell r="E730" t="str">
            <v>Drinking Water SRF Bond Fund</v>
          </cell>
          <cell r="I730">
            <v>2004</v>
          </cell>
          <cell r="L730">
            <v>183957.34</v>
          </cell>
        </row>
        <row r="731">
          <cell r="E731" t="str">
            <v>Clean Water SRF Bond Fund</v>
          </cell>
          <cell r="I731">
            <v>2004</v>
          </cell>
          <cell r="L731">
            <v>11054216.999999998</v>
          </cell>
        </row>
        <row r="732">
          <cell r="E732" t="str">
            <v>Drinking Water SRF Bond Fund</v>
          </cell>
          <cell r="I732">
            <v>2004</v>
          </cell>
          <cell r="L732">
            <v>225639.94</v>
          </cell>
        </row>
        <row r="733">
          <cell r="E733" t="str">
            <v>Clean Water SRF Bond Fund</v>
          </cell>
          <cell r="I733">
            <v>2004</v>
          </cell>
          <cell r="L733">
            <v>5866644.4899999984</v>
          </cell>
        </row>
        <row r="734">
          <cell r="E734" t="str">
            <v>Drinking Water SRF Bond Fund</v>
          </cell>
          <cell r="I734">
            <v>2004</v>
          </cell>
          <cell r="L734">
            <v>970000</v>
          </cell>
        </row>
        <row r="735">
          <cell r="E735" t="str">
            <v>Clean Water SRF Bond Fund</v>
          </cell>
          <cell r="I735">
            <v>2004</v>
          </cell>
          <cell r="L735">
            <v>11499999.999999998</v>
          </cell>
        </row>
        <row r="736">
          <cell r="E736" t="str">
            <v>Clean Water SRF Bond Fund</v>
          </cell>
          <cell r="I736">
            <v>2004</v>
          </cell>
          <cell r="L736">
            <v>1562875.06</v>
          </cell>
        </row>
        <row r="737">
          <cell r="E737" t="str">
            <v>Clean Water SRF Bond Fund</v>
          </cell>
          <cell r="I737">
            <v>2004</v>
          </cell>
          <cell r="L737">
            <v>4389732.05</v>
          </cell>
        </row>
        <row r="738">
          <cell r="E738" t="str">
            <v>Drinking Water SRF Bond Fund</v>
          </cell>
          <cell r="I738">
            <v>2004</v>
          </cell>
          <cell r="L738">
            <v>397006</v>
          </cell>
        </row>
        <row r="739">
          <cell r="E739" t="str">
            <v>Drinking Water SRF Bond Fund</v>
          </cell>
          <cell r="I739">
            <v>2004</v>
          </cell>
          <cell r="L739">
            <v>105103.56</v>
          </cell>
        </row>
        <row r="740">
          <cell r="E740" t="str">
            <v>Drinking Water SRF Bond Fund</v>
          </cell>
          <cell r="I740">
            <v>2004</v>
          </cell>
          <cell r="L740">
            <v>2985751.17</v>
          </cell>
        </row>
        <row r="741">
          <cell r="E741" t="str">
            <v>Drinking Water SRF Bond Fund</v>
          </cell>
          <cell r="I741">
            <v>2004</v>
          </cell>
          <cell r="L741">
            <v>0</v>
          </cell>
        </row>
        <row r="742">
          <cell r="E742" t="str">
            <v>Drinking Water SRF Bond Fund</v>
          </cell>
          <cell r="I742">
            <v>2004</v>
          </cell>
          <cell r="L742">
            <v>478520</v>
          </cell>
        </row>
        <row r="743">
          <cell r="E743" t="str">
            <v>Drinking Water SRF Bond Fund</v>
          </cell>
          <cell r="I743">
            <v>2004</v>
          </cell>
          <cell r="L743">
            <v>642162</v>
          </cell>
        </row>
        <row r="744">
          <cell r="E744" t="str">
            <v>Drinking Water SRF Nonpledged</v>
          </cell>
          <cell r="I744">
            <v>2004</v>
          </cell>
          <cell r="L744">
            <v>100370</v>
          </cell>
        </row>
        <row r="745">
          <cell r="E745" t="str">
            <v>Drinking Water SRF Bond Fund</v>
          </cell>
          <cell r="I745">
            <v>2004</v>
          </cell>
          <cell r="L745">
            <v>135430</v>
          </cell>
        </row>
        <row r="746">
          <cell r="E746" t="str">
            <v>Drinking Water SRF Bond Fund</v>
          </cell>
          <cell r="I746">
            <v>2004</v>
          </cell>
          <cell r="L746">
            <v>666554.49</v>
          </cell>
        </row>
        <row r="747">
          <cell r="E747" t="str">
            <v>Drinking Water SRF Bond Fund</v>
          </cell>
          <cell r="I747">
            <v>2004</v>
          </cell>
          <cell r="L747">
            <v>234105.38</v>
          </cell>
        </row>
        <row r="748">
          <cell r="E748" t="str">
            <v>Clean Water SRF Bond Fund</v>
          </cell>
          <cell r="I748">
            <v>2004</v>
          </cell>
          <cell r="L748">
            <v>1179115</v>
          </cell>
        </row>
        <row r="749">
          <cell r="E749" t="str">
            <v>WIF: General-RD Match</v>
          </cell>
          <cell r="I749">
            <v>2004</v>
          </cell>
          <cell r="L749">
            <v>255000</v>
          </cell>
        </row>
        <row r="750">
          <cell r="E750" t="str">
            <v>Clean Water SRF Bond Fund</v>
          </cell>
          <cell r="I750">
            <v>2004</v>
          </cell>
          <cell r="L750">
            <v>1571616.18</v>
          </cell>
        </row>
        <row r="751">
          <cell r="E751" t="str">
            <v>Clean Water SRF Bond Fund</v>
          </cell>
          <cell r="I751">
            <v>2004</v>
          </cell>
          <cell r="L751">
            <v>0</v>
          </cell>
        </row>
        <row r="752">
          <cell r="E752" t="str">
            <v>Clean Water SRF Bond Fund</v>
          </cell>
          <cell r="I752">
            <v>2004</v>
          </cell>
          <cell r="L752">
            <v>6644791.5799999982</v>
          </cell>
        </row>
        <row r="753">
          <cell r="E753" t="str">
            <v>Drinking Water SRF Bond Fund</v>
          </cell>
          <cell r="I753">
            <v>2004</v>
          </cell>
          <cell r="L753">
            <v>378739.83</v>
          </cell>
        </row>
        <row r="754">
          <cell r="E754" t="str">
            <v>Clean Water SRF Bond Fund</v>
          </cell>
          <cell r="I754">
            <v>2004</v>
          </cell>
          <cell r="L754">
            <v>424519.85</v>
          </cell>
        </row>
        <row r="755">
          <cell r="E755" t="str">
            <v>Clean Water SRF Bond Fund</v>
          </cell>
          <cell r="I755">
            <v>2004</v>
          </cell>
          <cell r="L755">
            <v>413.93</v>
          </cell>
        </row>
        <row r="756">
          <cell r="E756" t="str">
            <v>Clean Water SRF Bond Fund</v>
          </cell>
          <cell r="I756">
            <v>2004</v>
          </cell>
          <cell r="L756">
            <v>62612.81</v>
          </cell>
        </row>
        <row r="757">
          <cell r="E757" t="str">
            <v>Clean Water SRF Bond Fund</v>
          </cell>
          <cell r="I757">
            <v>2004</v>
          </cell>
          <cell r="L757">
            <v>221943.22</v>
          </cell>
        </row>
        <row r="758">
          <cell r="E758" t="str">
            <v>Clean Water SRF Bond Fund</v>
          </cell>
          <cell r="I758">
            <v>2004</v>
          </cell>
          <cell r="L758">
            <v>69752.92</v>
          </cell>
        </row>
        <row r="759">
          <cell r="E759" t="str">
            <v>Clean Water SRF Bond Fund</v>
          </cell>
          <cell r="I759">
            <v>2004</v>
          </cell>
          <cell r="L759">
            <v>5748.09</v>
          </cell>
        </row>
        <row r="760">
          <cell r="E760" t="str">
            <v>Clean Water SRF Bond Fund</v>
          </cell>
          <cell r="I760">
            <v>2004</v>
          </cell>
          <cell r="L760">
            <v>5728230.25</v>
          </cell>
        </row>
        <row r="761">
          <cell r="E761" t="str">
            <v>Clean Water SRF Bond Fund</v>
          </cell>
          <cell r="I761">
            <v>2004</v>
          </cell>
          <cell r="L761">
            <v>31278585</v>
          </cell>
        </row>
        <row r="762">
          <cell r="E762" t="str">
            <v>Clean Water SRF Bond Fund</v>
          </cell>
          <cell r="I762">
            <v>2004</v>
          </cell>
          <cell r="L762">
            <v>143288.35</v>
          </cell>
        </row>
        <row r="763">
          <cell r="E763" t="str">
            <v>Clean Water SRF Bond Fund</v>
          </cell>
          <cell r="I763">
            <v>2004</v>
          </cell>
          <cell r="L763">
            <v>20519.37</v>
          </cell>
        </row>
        <row r="764">
          <cell r="E764" t="str">
            <v>Clean Water SRF Bond Fund</v>
          </cell>
          <cell r="I764">
            <v>2004</v>
          </cell>
          <cell r="L764">
            <v>5551.66</v>
          </cell>
        </row>
        <row r="765">
          <cell r="E765" t="str">
            <v>Clean Water SRF Bond Fund</v>
          </cell>
          <cell r="I765">
            <v>2004</v>
          </cell>
          <cell r="L765">
            <v>476176.35</v>
          </cell>
        </row>
        <row r="766">
          <cell r="E766" t="str">
            <v>Clean Water SRF Bond Fund</v>
          </cell>
          <cell r="I766">
            <v>2004</v>
          </cell>
          <cell r="L766">
            <v>2486297.5699999998</v>
          </cell>
        </row>
        <row r="767">
          <cell r="E767" t="str">
            <v>Clean Water SRF Bond Fund</v>
          </cell>
          <cell r="I767">
            <v>2004</v>
          </cell>
          <cell r="L767">
            <v>6448.62</v>
          </cell>
        </row>
        <row r="768">
          <cell r="E768" t="str">
            <v>Clean Water SRF Bond Fund</v>
          </cell>
          <cell r="I768">
            <v>2004</v>
          </cell>
          <cell r="L768">
            <v>4009401.12</v>
          </cell>
        </row>
        <row r="769">
          <cell r="E769" t="str">
            <v>Clean Water SRF Bond Fund</v>
          </cell>
          <cell r="I769">
            <v>2004</v>
          </cell>
          <cell r="L769">
            <v>814742.93</v>
          </cell>
        </row>
        <row r="770">
          <cell r="E770" t="str">
            <v>Clean Water SRF Bond Fund</v>
          </cell>
          <cell r="I770">
            <v>2004</v>
          </cell>
          <cell r="L770">
            <v>33089997.809999999</v>
          </cell>
        </row>
        <row r="771">
          <cell r="E771" t="str">
            <v>Clean Water SRF Bond Fund</v>
          </cell>
          <cell r="I771">
            <v>2004</v>
          </cell>
          <cell r="L771">
            <v>430472.65</v>
          </cell>
        </row>
        <row r="772">
          <cell r="E772" t="str">
            <v>Clean Water SRF Bond Fund</v>
          </cell>
          <cell r="I772">
            <v>2004</v>
          </cell>
          <cell r="L772">
            <v>66724.41</v>
          </cell>
        </row>
        <row r="773">
          <cell r="E773" t="str">
            <v>Clean Water SRF Bond Fund</v>
          </cell>
          <cell r="I773">
            <v>2004</v>
          </cell>
          <cell r="L773">
            <v>383544.57</v>
          </cell>
        </row>
        <row r="774">
          <cell r="E774" t="str">
            <v>Clean Water SRF Bond Fund</v>
          </cell>
          <cell r="I774">
            <v>2004</v>
          </cell>
          <cell r="L774">
            <v>281.43</v>
          </cell>
        </row>
        <row r="775">
          <cell r="E775" t="str">
            <v>Clean Water SRF Bond Fund</v>
          </cell>
          <cell r="I775">
            <v>2004</v>
          </cell>
          <cell r="L775">
            <v>46069.36</v>
          </cell>
        </row>
        <row r="776">
          <cell r="E776" t="str">
            <v>Clean Water SRF Bond Fund</v>
          </cell>
          <cell r="I776">
            <v>2004</v>
          </cell>
          <cell r="L776">
            <v>90747.51</v>
          </cell>
        </row>
        <row r="777">
          <cell r="E777" t="str">
            <v>Clean Water SRF Bond Fund</v>
          </cell>
          <cell r="I777">
            <v>2004</v>
          </cell>
          <cell r="L777">
            <v>1016093.84</v>
          </cell>
        </row>
        <row r="778">
          <cell r="E778" t="str">
            <v>Clean Water SRF Bond Fund</v>
          </cell>
          <cell r="I778">
            <v>2004</v>
          </cell>
          <cell r="L778">
            <v>17390818.510000002</v>
          </cell>
        </row>
        <row r="779">
          <cell r="E779" t="str">
            <v>Clean Water SRF Bond Fund</v>
          </cell>
          <cell r="I779">
            <v>2004</v>
          </cell>
          <cell r="L779">
            <v>2155537.7200000002</v>
          </cell>
        </row>
        <row r="780">
          <cell r="E780" t="str">
            <v>Drinking Water SRF Bond Fund</v>
          </cell>
          <cell r="I780">
            <v>2004</v>
          </cell>
          <cell r="L780">
            <v>2522966.2400000002</v>
          </cell>
        </row>
        <row r="781">
          <cell r="E781" t="str">
            <v>Clean Water SRF Bond Fund</v>
          </cell>
          <cell r="I781">
            <v>2004</v>
          </cell>
          <cell r="L781">
            <v>2240000</v>
          </cell>
        </row>
        <row r="782">
          <cell r="E782" t="str">
            <v>Drinking Water SRF Bond Fund</v>
          </cell>
          <cell r="I782">
            <v>2004</v>
          </cell>
          <cell r="L782">
            <v>3273193.53</v>
          </cell>
        </row>
        <row r="783">
          <cell r="E783" t="str">
            <v>Drinking Water SRF Bond Fund</v>
          </cell>
          <cell r="I783">
            <v>2004</v>
          </cell>
          <cell r="L783">
            <v>0</v>
          </cell>
        </row>
        <row r="784">
          <cell r="E784" t="str">
            <v>Drinking Water SRF Bond Fund</v>
          </cell>
          <cell r="I784">
            <v>2004</v>
          </cell>
          <cell r="L784">
            <v>4410592.55</v>
          </cell>
        </row>
        <row r="785">
          <cell r="E785" t="str">
            <v>Clean Water SRF Bond Fund</v>
          </cell>
          <cell r="I785">
            <v>2004</v>
          </cell>
          <cell r="L785">
            <v>7802416.4500000002</v>
          </cell>
        </row>
        <row r="786">
          <cell r="E786" t="str">
            <v>Drinking Water SRF Bond Fund</v>
          </cell>
          <cell r="I786">
            <v>2004</v>
          </cell>
          <cell r="L786">
            <v>25000000</v>
          </cell>
        </row>
        <row r="787">
          <cell r="E787" t="str">
            <v>Drinking Water SRF Bond Fund</v>
          </cell>
          <cell r="I787">
            <v>2004</v>
          </cell>
          <cell r="L787">
            <v>1381672</v>
          </cell>
        </row>
        <row r="788">
          <cell r="E788" t="str">
            <v>Drinking Water SRF Nonpledged</v>
          </cell>
          <cell r="I788">
            <v>2004</v>
          </cell>
          <cell r="L788">
            <v>100276</v>
          </cell>
        </row>
        <row r="789">
          <cell r="E789" t="str">
            <v>Drinking Water SRF Bond Fund</v>
          </cell>
          <cell r="I789">
            <v>2004</v>
          </cell>
          <cell r="L789">
            <v>241826</v>
          </cell>
        </row>
        <row r="790">
          <cell r="E790" t="str">
            <v>Clean Water SRF Bond Fund</v>
          </cell>
          <cell r="I790">
            <v>2004</v>
          </cell>
          <cell r="L790">
            <v>1328050</v>
          </cell>
        </row>
        <row r="791">
          <cell r="E791" t="str">
            <v>Drinking Water SRF Bond Fund</v>
          </cell>
          <cell r="I791">
            <v>2004</v>
          </cell>
          <cell r="L791">
            <v>1468370.34</v>
          </cell>
        </row>
        <row r="792">
          <cell r="E792" t="str">
            <v>Drinking Water SRF Bond Fund</v>
          </cell>
          <cell r="I792">
            <v>2004</v>
          </cell>
          <cell r="L792">
            <v>15283449.849999998</v>
          </cell>
        </row>
        <row r="793">
          <cell r="E793" t="str">
            <v>Drinking Water SRF Bond Fund</v>
          </cell>
          <cell r="I793">
            <v>2004</v>
          </cell>
          <cell r="L793">
            <v>0</v>
          </cell>
        </row>
        <row r="794">
          <cell r="E794" t="str">
            <v>Drinking Water SRF Bond Fund</v>
          </cell>
          <cell r="I794">
            <v>2004</v>
          </cell>
          <cell r="L794">
            <v>0</v>
          </cell>
        </row>
        <row r="795">
          <cell r="E795" t="str">
            <v>Clean Water SRF Bond Fund</v>
          </cell>
          <cell r="I795">
            <v>2004</v>
          </cell>
          <cell r="L795">
            <v>9182090.0299999993</v>
          </cell>
        </row>
        <row r="796">
          <cell r="E796" t="str">
            <v>Clean Water SRF Bond Fund</v>
          </cell>
          <cell r="I796">
            <v>2004</v>
          </cell>
          <cell r="L796">
            <v>895920.34</v>
          </cell>
        </row>
        <row r="797">
          <cell r="E797" t="str">
            <v>Drinking Water SRF Bond Fund</v>
          </cell>
          <cell r="I797">
            <v>2004</v>
          </cell>
          <cell r="L797">
            <v>278806.42</v>
          </cell>
        </row>
        <row r="798">
          <cell r="E798" t="str">
            <v>Drinking Water SRF Bond Fund</v>
          </cell>
          <cell r="I798">
            <v>2004</v>
          </cell>
          <cell r="L798">
            <v>0</v>
          </cell>
        </row>
        <row r="799">
          <cell r="E799" t="str">
            <v>Clean Water SRF Bond Fund</v>
          </cell>
          <cell r="I799">
            <v>2004</v>
          </cell>
          <cell r="L799">
            <v>625465</v>
          </cell>
        </row>
        <row r="800">
          <cell r="E800" t="str">
            <v>Drinking Water SRF Bond Fund</v>
          </cell>
          <cell r="I800">
            <v>2004</v>
          </cell>
          <cell r="L800">
            <v>358044</v>
          </cell>
        </row>
        <row r="801">
          <cell r="E801" t="str">
            <v>Drinking Water SRF Bond Fund</v>
          </cell>
          <cell r="I801">
            <v>2004</v>
          </cell>
          <cell r="L801">
            <v>0</v>
          </cell>
        </row>
        <row r="802">
          <cell r="E802" t="str">
            <v>Clean Water SRF Bond Fund</v>
          </cell>
          <cell r="I802">
            <v>2004</v>
          </cell>
          <cell r="L802">
            <v>13248347</v>
          </cell>
        </row>
        <row r="803">
          <cell r="E803" t="str">
            <v>WIF: General-RD Match</v>
          </cell>
          <cell r="I803">
            <v>2004</v>
          </cell>
          <cell r="L803">
            <v>302000</v>
          </cell>
        </row>
        <row r="804">
          <cell r="E804" t="str">
            <v>Drinking Water SRF Bond Fund</v>
          </cell>
          <cell r="I804">
            <v>2004</v>
          </cell>
          <cell r="L804">
            <v>847422</v>
          </cell>
        </row>
        <row r="805">
          <cell r="E805" t="str">
            <v>Drinking Water SRF Bond Fund</v>
          </cell>
          <cell r="I805">
            <v>2004</v>
          </cell>
          <cell r="L805">
            <v>0</v>
          </cell>
        </row>
        <row r="806">
          <cell r="E806" t="str">
            <v>Drinking Water SRF Bond Fund</v>
          </cell>
          <cell r="I806">
            <v>2004</v>
          </cell>
          <cell r="L806">
            <v>0</v>
          </cell>
        </row>
        <row r="807">
          <cell r="E807" t="str">
            <v>Drinking Water SRF Bond Fund</v>
          </cell>
          <cell r="I807">
            <v>2004</v>
          </cell>
          <cell r="L807">
            <v>0</v>
          </cell>
        </row>
        <row r="808">
          <cell r="E808" t="str">
            <v>Clean Water SRF Bond Fund</v>
          </cell>
          <cell r="I808">
            <v>2004</v>
          </cell>
          <cell r="L808">
            <v>2231648.9900000002</v>
          </cell>
        </row>
        <row r="809">
          <cell r="E809" t="str">
            <v>Clean Water SRF Bond Fund</v>
          </cell>
          <cell r="I809">
            <v>2004</v>
          </cell>
          <cell r="L809">
            <v>6598073.3199999994</v>
          </cell>
        </row>
        <row r="810">
          <cell r="E810" t="str">
            <v>Clean Water SRF Bond Fund</v>
          </cell>
          <cell r="I810">
            <v>2004</v>
          </cell>
          <cell r="L810">
            <v>6490000.0000000009</v>
          </cell>
        </row>
        <row r="811">
          <cell r="E811" t="str">
            <v>Drinking Water SRF Bond Fund</v>
          </cell>
          <cell r="I811">
            <v>2004</v>
          </cell>
          <cell r="L811">
            <v>2380000</v>
          </cell>
        </row>
        <row r="812">
          <cell r="E812" t="str">
            <v>Drinking Water SRF Bond Fund</v>
          </cell>
          <cell r="I812">
            <v>2005</v>
          </cell>
          <cell r="L812">
            <v>1971531.93</v>
          </cell>
        </row>
        <row r="813">
          <cell r="E813" t="str">
            <v>Clean Water SRF Bond Fund</v>
          </cell>
          <cell r="I813">
            <v>2005</v>
          </cell>
          <cell r="L813">
            <v>1179511.3799999999</v>
          </cell>
        </row>
        <row r="814">
          <cell r="E814" t="str">
            <v>Clean Water SRF Bond Fund</v>
          </cell>
          <cell r="I814">
            <v>2005</v>
          </cell>
          <cell r="L814">
            <v>4296200.63</v>
          </cell>
        </row>
        <row r="815">
          <cell r="E815" t="str">
            <v>Drinking Water SRF Bond Fund</v>
          </cell>
          <cell r="I815">
            <v>2005</v>
          </cell>
          <cell r="L815">
            <v>950709.32</v>
          </cell>
        </row>
        <row r="816">
          <cell r="E816" t="str">
            <v>Drinking Water SRF Bond Fund</v>
          </cell>
          <cell r="I816">
            <v>2005</v>
          </cell>
          <cell r="L816">
            <v>405300</v>
          </cell>
        </row>
        <row r="817">
          <cell r="E817" t="str">
            <v>Clean Water SRF Bond Fund</v>
          </cell>
          <cell r="I817">
            <v>2005</v>
          </cell>
          <cell r="L817">
            <v>6416500</v>
          </cell>
        </row>
        <row r="818">
          <cell r="E818" t="str">
            <v>Drinking Water SRF Bond Fund</v>
          </cell>
          <cell r="I818">
            <v>2005</v>
          </cell>
          <cell r="L818">
            <v>1074120</v>
          </cell>
        </row>
        <row r="819">
          <cell r="E819" t="str">
            <v>Clean Water SRF Bond Fund</v>
          </cell>
          <cell r="I819">
            <v>2005</v>
          </cell>
          <cell r="L819">
            <v>1788670.39</v>
          </cell>
        </row>
        <row r="820">
          <cell r="E820" t="str">
            <v>Clean Water SRF Bond Fund</v>
          </cell>
          <cell r="I820">
            <v>2005</v>
          </cell>
          <cell r="L820">
            <v>2595136.12</v>
          </cell>
        </row>
        <row r="821">
          <cell r="E821" t="str">
            <v>Drinking Water SRF Bond Fund</v>
          </cell>
          <cell r="I821">
            <v>2005</v>
          </cell>
          <cell r="L821">
            <v>812228.6</v>
          </cell>
        </row>
        <row r="822">
          <cell r="E822" t="str">
            <v>Drinking Water SRF Bond Fund</v>
          </cell>
          <cell r="I822">
            <v>2005</v>
          </cell>
          <cell r="L822">
            <v>833460.65</v>
          </cell>
        </row>
        <row r="823">
          <cell r="E823" t="str">
            <v>Drinking Water SRF Bond Fund</v>
          </cell>
          <cell r="I823">
            <v>2005</v>
          </cell>
          <cell r="L823">
            <v>266453.49</v>
          </cell>
        </row>
        <row r="824">
          <cell r="E824" t="str">
            <v>Clean Water SRF Bond Fund</v>
          </cell>
          <cell r="I824">
            <v>2005</v>
          </cell>
          <cell r="L824">
            <v>5283360</v>
          </cell>
        </row>
        <row r="825">
          <cell r="E825" t="str">
            <v>Drinking Water SRF Nonpledged</v>
          </cell>
          <cell r="I825">
            <v>2005</v>
          </cell>
          <cell r="L825">
            <v>500000</v>
          </cell>
        </row>
        <row r="826">
          <cell r="E826" t="str">
            <v>Drinking Water SRF Bond Fund</v>
          </cell>
          <cell r="I826">
            <v>2005</v>
          </cell>
          <cell r="L826">
            <v>2077920.3</v>
          </cell>
        </row>
        <row r="827">
          <cell r="E827" t="str">
            <v>Drinking Water SRF Bond Fund</v>
          </cell>
          <cell r="I827">
            <v>2005</v>
          </cell>
          <cell r="L827">
            <v>0</v>
          </cell>
        </row>
        <row r="828">
          <cell r="E828" t="str">
            <v>Clean Water SRF Bond Fund</v>
          </cell>
          <cell r="I828">
            <v>2005</v>
          </cell>
          <cell r="L828">
            <v>3522034</v>
          </cell>
        </row>
        <row r="829">
          <cell r="E829" t="str">
            <v>Clean Water SRF Bond Fund</v>
          </cell>
          <cell r="I829">
            <v>2005</v>
          </cell>
          <cell r="L829">
            <v>1153293.3</v>
          </cell>
        </row>
        <row r="830">
          <cell r="E830" t="str">
            <v>Clean Water SRF Bond Fund</v>
          </cell>
          <cell r="I830">
            <v>2005</v>
          </cell>
          <cell r="L830">
            <v>1212.08</v>
          </cell>
        </row>
        <row r="831">
          <cell r="E831" t="str">
            <v>Clean Water SRF Bond Fund</v>
          </cell>
          <cell r="I831">
            <v>2005</v>
          </cell>
          <cell r="L831">
            <v>21070.49</v>
          </cell>
        </row>
        <row r="832">
          <cell r="E832" t="str">
            <v>Clean Water SRF Bond Fund</v>
          </cell>
          <cell r="I832">
            <v>2005</v>
          </cell>
          <cell r="L832">
            <v>216807.6</v>
          </cell>
        </row>
        <row r="833">
          <cell r="E833" t="str">
            <v>Clean Water SRF Bond Fund</v>
          </cell>
          <cell r="I833">
            <v>2005</v>
          </cell>
          <cell r="L833">
            <v>188997.68</v>
          </cell>
        </row>
        <row r="834">
          <cell r="E834" t="str">
            <v>Clean Water SRF Bond Fund</v>
          </cell>
          <cell r="I834">
            <v>2005</v>
          </cell>
          <cell r="L834">
            <v>3083727.11</v>
          </cell>
        </row>
        <row r="835">
          <cell r="E835" t="str">
            <v>Clean Water SRF Bond Fund</v>
          </cell>
          <cell r="I835">
            <v>2005</v>
          </cell>
          <cell r="L835">
            <v>23030636.609999999</v>
          </cell>
        </row>
        <row r="836">
          <cell r="E836" t="str">
            <v>Clean Water SRF Bond Fund</v>
          </cell>
          <cell r="I836">
            <v>2005</v>
          </cell>
          <cell r="L836">
            <v>521.84</v>
          </cell>
        </row>
        <row r="837">
          <cell r="E837" t="str">
            <v>Clean Water SRF Bond Fund</v>
          </cell>
          <cell r="I837">
            <v>2005</v>
          </cell>
          <cell r="L837">
            <v>27108.46</v>
          </cell>
        </row>
        <row r="838">
          <cell r="E838" t="str">
            <v>Clean Water SRF Bond Fund</v>
          </cell>
          <cell r="I838">
            <v>2005</v>
          </cell>
          <cell r="L838">
            <v>61849.2</v>
          </cell>
        </row>
        <row r="839">
          <cell r="E839" t="str">
            <v>Clean Water SRF Bond Fund</v>
          </cell>
          <cell r="I839">
            <v>2005</v>
          </cell>
          <cell r="L839">
            <v>767500.13</v>
          </cell>
        </row>
        <row r="840">
          <cell r="E840" t="str">
            <v>Clean Water SRF Bond Fund</v>
          </cell>
          <cell r="I840">
            <v>2005</v>
          </cell>
          <cell r="L840">
            <v>103264.88</v>
          </cell>
        </row>
        <row r="841">
          <cell r="E841" t="str">
            <v>Clean Water SRF Bond Fund</v>
          </cell>
          <cell r="I841">
            <v>2005</v>
          </cell>
          <cell r="L841">
            <v>22020.6</v>
          </cell>
        </row>
        <row r="842">
          <cell r="E842" t="str">
            <v>Clean Water SRF Bond Fund</v>
          </cell>
          <cell r="I842">
            <v>2005</v>
          </cell>
          <cell r="L842">
            <v>302021.69</v>
          </cell>
        </row>
        <row r="843">
          <cell r="E843" t="str">
            <v>Clean Water SRF Bond Fund</v>
          </cell>
          <cell r="I843">
            <v>2005</v>
          </cell>
          <cell r="L843">
            <v>4927220.25</v>
          </cell>
        </row>
        <row r="844">
          <cell r="E844" t="str">
            <v>Clean Water SRF Bond Fund</v>
          </cell>
          <cell r="I844">
            <v>2005</v>
          </cell>
          <cell r="L844">
            <v>627580.61</v>
          </cell>
        </row>
        <row r="845">
          <cell r="E845" t="str">
            <v>Clean Water SRF Bond Fund</v>
          </cell>
          <cell r="I845">
            <v>2005</v>
          </cell>
          <cell r="L845">
            <v>10075502.16</v>
          </cell>
        </row>
        <row r="846">
          <cell r="E846" t="str">
            <v>Clean Water SRF Bond Fund</v>
          </cell>
          <cell r="I846">
            <v>2005</v>
          </cell>
          <cell r="L846">
            <v>127283.68</v>
          </cell>
        </row>
        <row r="847">
          <cell r="E847" t="str">
            <v>Clean Water SRF Bond Fund</v>
          </cell>
          <cell r="I847">
            <v>2005</v>
          </cell>
          <cell r="L847">
            <v>167785.15</v>
          </cell>
        </row>
        <row r="848">
          <cell r="E848" t="str">
            <v>Clean Water SRF Bond Fund</v>
          </cell>
          <cell r="I848">
            <v>2005</v>
          </cell>
          <cell r="L848">
            <v>284074</v>
          </cell>
        </row>
        <row r="849">
          <cell r="E849" t="str">
            <v>Clean Water SRF Bond Fund</v>
          </cell>
          <cell r="I849">
            <v>2005</v>
          </cell>
          <cell r="L849">
            <v>158877.34</v>
          </cell>
        </row>
        <row r="850">
          <cell r="E850" t="str">
            <v>Clean Water SRF Bond Fund</v>
          </cell>
          <cell r="I850">
            <v>2005</v>
          </cell>
          <cell r="L850">
            <v>154579.22</v>
          </cell>
        </row>
        <row r="851">
          <cell r="E851" t="str">
            <v>Clean Water SRF Bond Fund</v>
          </cell>
          <cell r="I851">
            <v>2005</v>
          </cell>
          <cell r="L851">
            <v>1208121.55</v>
          </cell>
        </row>
        <row r="852">
          <cell r="E852" t="str">
            <v>Clean Water SRF Bond Fund</v>
          </cell>
          <cell r="I852">
            <v>2005</v>
          </cell>
          <cell r="L852">
            <v>3902456.79</v>
          </cell>
        </row>
        <row r="853">
          <cell r="E853" t="str">
            <v>Clean Water SRF Bond Fund</v>
          </cell>
          <cell r="I853">
            <v>2005</v>
          </cell>
          <cell r="L853">
            <v>539780.88</v>
          </cell>
        </row>
        <row r="854">
          <cell r="E854" t="str">
            <v>Clean Water SRF Bond Fund</v>
          </cell>
          <cell r="I854">
            <v>2005</v>
          </cell>
          <cell r="L854">
            <v>1560000</v>
          </cell>
        </row>
        <row r="855">
          <cell r="E855" t="str">
            <v>Clean Water SRF Bond Fund</v>
          </cell>
          <cell r="I855">
            <v>2005</v>
          </cell>
          <cell r="L855">
            <v>13019688.559999999</v>
          </cell>
        </row>
        <row r="856">
          <cell r="E856" t="str">
            <v>WIF: General-RD Match</v>
          </cell>
          <cell r="I856">
            <v>2005</v>
          </cell>
          <cell r="L856">
            <v>756000</v>
          </cell>
        </row>
        <row r="857">
          <cell r="E857" t="str">
            <v>Drinking Water SRF Bond Fund</v>
          </cell>
          <cell r="I857">
            <v>2005</v>
          </cell>
          <cell r="L857">
            <v>9111995.9600000009</v>
          </cell>
        </row>
        <row r="858">
          <cell r="E858" t="str">
            <v>Drinking Water SRF Bond Fund</v>
          </cell>
          <cell r="I858">
            <v>2005</v>
          </cell>
          <cell r="L858">
            <v>0</v>
          </cell>
        </row>
        <row r="859">
          <cell r="E859" t="str">
            <v>Drinking Water SRF Bond Fund</v>
          </cell>
          <cell r="I859">
            <v>2005</v>
          </cell>
          <cell r="L859">
            <v>337729</v>
          </cell>
        </row>
        <row r="860">
          <cell r="E860" t="str">
            <v>Drinking Water SRF Bond Fund</v>
          </cell>
          <cell r="I860">
            <v>2005</v>
          </cell>
          <cell r="L860">
            <v>675000</v>
          </cell>
        </row>
        <row r="861">
          <cell r="E861" t="str">
            <v>WIF: General-Grant</v>
          </cell>
          <cell r="I861">
            <v>2005</v>
          </cell>
          <cell r="L861">
            <v>3750000</v>
          </cell>
        </row>
        <row r="862">
          <cell r="E862" t="str">
            <v>Clean Water SRF Bond Fund</v>
          </cell>
          <cell r="I862">
            <v>2005</v>
          </cell>
          <cell r="L862">
            <v>1699869.4</v>
          </cell>
        </row>
        <row r="863">
          <cell r="E863" t="str">
            <v>Clean Water SRF Bond Fund</v>
          </cell>
          <cell r="I863">
            <v>2005</v>
          </cell>
          <cell r="L863">
            <v>493047.5</v>
          </cell>
        </row>
        <row r="864">
          <cell r="E864" t="str">
            <v>Clean Water SRF Bond Fund</v>
          </cell>
          <cell r="I864">
            <v>2005</v>
          </cell>
          <cell r="L864">
            <v>1100000</v>
          </cell>
        </row>
        <row r="865">
          <cell r="E865" t="str">
            <v>Drinking Water SRF Nonpledged</v>
          </cell>
          <cell r="I865">
            <v>2005</v>
          </cell>
          <cell r="L865">
            <v>70341.2</v>
          </cell>
        </row>
        <row r="866">
          <cell r="E866" t="str">
            <v>Drinking Water SRF Bond Fund</v>
          </cell>
          <cell r="I866">
            <v>2005</v>
          </cell>
          <cell r="L866">
            <v>30563</v>
          </cell>
        </row>
        <row r="867">
          <cell r="E867" t="str">
            <v>WIF: General-Grant</v>
          </cell>
          <cell r="I867">
            <v>2005</v>
          </cell>
          <cell r="L867">
            <v>620000</v>
          </cell>
        </row>
        <row r="868">
          <cell r="E868" t="str">
            <v>Drinking Water SRF Bond Fund</v>
          </cell>
          <cell r="I868">
            <v>2005</v>
          </cell>
          <cell r="L868">
            <v>2527277.67</v>
          </cell>
        </row>
        <row r="869">
          <cell r="E869" t="str">
            <v>Drinking Water SRF Nonpledged</v>
          </cell>
          <cell r="I869">
            <v>2005</v>
          </cell>
          <cell r="L869">
            <v>500000</v>
          </cell>
        </row>
        <row r="870">
          <cell r="E870" t="str">
            <v>Drinking Water SRF Bond Fund</v>
          </cell>
          <cell r="I870">
            <v>2005</v>
          </cell>
          <cell r="L870">
            <v>2476541</v>
          </cell>
        </row>
        <row r="871">
          <cell r="E871" t="str">
            <v>Drinking Water SRF Bond Fund</v>
          </cell>
          <cell r="I871">
            <v>2005</v>
          </cell>
          <cell r="L871">
            <v>12499999.999999998</v>
          </cell>
        </row>
        <row r="872">
          <cell r="E872" t="str">
            <v>Drinking Water SRF Bond Fund</v>
          </cell>
          <cell r="I872">
            <v>2005</v>
          </cell>
          <cell r="L872">
            <v>912706.09</v>
          </cell>
        </row>
        <row r="873">
          <cell r="E873" t="str">
            <v>Drinking Water SRF Bond Fund</v>
          </cell>
          <cell r="I873">
            <v>2005</v>
          </cell>
          <cell r="L873">
            <v>0</v>
          </cell>
        </row>
        <row r="874">
          <cell r="E874" t="str">
            <v>Drinking Water SRF Bond Fund</v>
          </cell>
          <cell r="I874">
            <v>2006</v>
          </cell>
          <cell r="L874">
            <v>1454455.15</v>
          </cell>
        </row>
        <row r="875">
          <cell r="E875" t="str">
            <v>Clean Water SRF Bond Fund</v>
          </cell>
          <cell r="I875">
            <v>2006</v>
          </cell>
          <cell r="L875">
            <v>1998468.09</v>
          </cell>
        </row>
        <row r="876">
          <cell r="E876" t="str">
            <v>Clean Water SRF Bond Fund</v>
          </cell>
          <cell r="I876">
            <v>2006</v>
          </cell>
          <cell r="L876">
            <v>631554.67999999993</v>
          </cell>
        </row>
        <row r="877">
          <cell r="E877" t="str">
            <v>TRLF Nonpledged</v>
          </cell>
          <cell r="I877">
            <v>2006</v>
          </cell>
          <cell r="L877">
            <v>3900000</v>
          </cell>
        </row>
        <row r="878">
          <cell r="E878" t="str">
            <v>Drinking Water SRF Nonpledged</v>
          </cell>
          <cell r="I878">
            <v>2006</v>
          </cell>
          <cell r="L878">
            <v>121953.89</v>
          </cell>
        </row>
        <row r="879">
          <cell r="E879" t="str">
            <v>Drinking Water SRF Bond Fund</v>
          </cell>
          <cell r="I879">
            <v>2006</v>
          </cell>
          <cell r="L879">
            <v>871267.14</v>
          </cell>
        </row>
        <row r="880">
          <cell r="E880" t="str">
            <v>Drinking Water SRF Bond Fund</v>
          </cell>
          <cell r="I880">
            <v>2006</v>
          </cell>
          <cell r="L880">
            <v>5696371.0199999996</v>
          </cell>
        </row>
        <row r="881">
          <cell r="E881" t="str">
            <v>Drinking Water SRF Bond Fund</v>
          </cell>
          <cell r="I881">
            <v>2006</v>
          </cell>
          <cell r="L881">
            <v>719342.43</v>
          </cell>
        </row>
        <row r="882">
          <cell r="E882" t="str">
            <v>Clean Water SRF Bond Fund</v>
          </cell>
          <cell r="I882">
            <v>2006</v>
          </cell>
          <cell r="L882">
            <v>4430838.76</v>
          </cell>
        </row>
        <row r="883">
          <cell r="E883" t="str">
            <v>Clean Water SRF Bond Fund</v>
          </cell>
          <cell r="I883">
            <v>2006</v>
          </cell>
          <cell r="L883">
            <v>424100.6</v>
          </cell>
        </row>
        <row r="884">
          <cell r="E884" t="str">
            <v>WIF: General-Loan</v>
          </cell>
          <cell r="I884">
            <v>2006</v>
          </cell>
          <cell r="L884">
            <v>290876</v>
          </cell>
        </row>
        <row r="885">
          <cell r="E885" t="str">
            <v>Clean Water SRF Bond Fund</v>
          </cell>
          <cell r="I885">
            <v>2006</v>
          </cell>
          <cell r="L885">
            <v>882212</v>
          </cell>
        </row>
        <row r="886">
          <cell r="E886" t="str">
            <v>Clean Water SRF Bond Fund</v>
          </cell>
          <cell r="I886">
            <v>2006</v>
          </cell>
          <cell r="L886">
            <v>34181.870000000003</v>
          </cell>
        </row>
        <row r="887">
          <cell r="E887" t="str">
            <v>Clean Water SRF Bond Fund</v>
          </cell>
          <cell r="I887">
            <v>2006</v>
          </cell>
          <cell r="L887">
            <v>30.38</v>
          </cell>
        </row>
        <row r="888">
          <cell r="E888" t="str">
            <v>Clean Water SRF Bond Fund</v>
          </cell>
          <cell r="I888">
            <v>2006</v>
          </cell>
          <cell r="L888">
            <v>528671.30000000005</v>
          </cell>
        </row>
        <row r="889">
          <cell r="E889" t="str">
            <v>Clean Water SRF Bond Fund</v>
          </cell>
          <cell r="I889">
            <v>2006</v>
          </cell>
          <cell r="L889">
            <v>111805.07</v>
          </cell>
        </row>
        <row r="890">
          <cell r="E890" t="str">
            <v>Clean Water SRF Bond Fund</v>
          </cell>
          <cell r="I890">
            <v>2006</v>
          </cell>
          <cell r="L890">
            <v>95997.09</v>
          </cell>
        </row>
        <row r="891">
          <cell r="E891" t="str">
            <v>Clean Water SRF Bond Fund</v>
          </cell>
          <cell r="I891">
            <v>2006</v>
          </cell>
          <cell r="L891">
            <v>553041.37</v>
          </cell>
        </row>
        <row r="892">
          <cell r="E892" t="str">
            <v>Clean Water SRF Bond Fund</v>
          </cell>
          <cell r="I892">
            <v>2006</v>
          </cell>
          <cell r="L892">
            <v>25374737.609999999</v>
          </cell>
        </row>
        <row r="893">
          <cell r="E893" t="str">
            <v>Clean Water SRF Bond Fund</v>
          </cell>
          <cell r="I893">
            <v>2006</v>
          </cell>
          <cell r="L893">
            <v>3389.71</v>
          </cell>
        </row>
        <row r="894">
          <cell r="E894" t="str">
            <v>Clean Water SRF Bond Fund</v>
          </cell>
          <cell r="I894">
            <v>2006</v>
          </cell>
          <cell r="L894">
            <v>11897.18</v>
          </cell>
        </row>
        <row r="895">
          <cell r="E895" t="str">
            <v>Clean Water SRF Bond Fund</v>
          </cell>
          <cell r="I895">
            <v>2006</v>
          </cell>
          <cell r="L895">
            <v>498120.39</v>
          </cell>
        </row>
        <row r="896">
          <cell r="E896" t="str">
            <v>Clean Water SRF Bond Fund</v>
          </cell>
          <cell r="I896">
            <v>2006</v>
          </cell>
          <cell r="L896">
            <v>4610.5</v>
          </cell>
        </row>
        <row r="897">
          <cell r="E897" t="str">
            <v>Clean Water SRF Bond Fund</v>
          </cell>
          <cell r="I897">
            <v>2006</v>
          </cell>
          <cell r="L897">
            <v>27213.79</v>
          </cell>
        </row>
        <row r="898">
          <cell r="E898" t="str">
            <v>Clean Water SRF Bond Fund</v>
          </cell>
          <cell r="I898">
            <v>2006</v>
          </cell>
          <cell r="L898">
            <v>5039841.2800000003</v>
          </cell>
        </row>
        <row r="899">
          <cell r="E899" t="str">
            <v>Clean Water SRF Bond Fund</v>
          </cell>
          <cell r="I899">
            <v>2006</v>
          </cell>
          <cell r="L899">
            <v>54205.15</v>
          </cell>
        </row>
        <row r="900">
          <cell r="E900" t="str">
            <v>Clean Water SRF Bond Fund</v>
          </cell>
          <cell r="I900">
            <v>2006</v>
          </cell>
          <cell r="L900">
            <v>2495508.23</v>
          </cell>
        </row>
        <row r="901">
          <cell r="E901" t="str">
            <v>Clean Water SRF Bond Fund</v>
          </cell>
          <cell r="I901">
            <v>2006</v>
          </cell>
          <cell r="L901">
            <v>352051.81</v>
          </cell>
        </row>
        <row r="902">
          <cell r="E902" t="str">
            <v>Clean Water SRF Bond Fund</v>
          </cell>
          <cell r="I902">
            <v>2006</v>
          </cell>
          <cell r="L902">
            <v>110074.29</v>
          </cell>
        </row>
        <row r="903">
          <cell r="E903" t="str">
            <v>Clean Water SRF Bond Fund</v>
          </cell>
          <cell r="I903">
            <v>2006</v>
          </cell>
          <cell r="L903">
            <v>273940.82</v>
          </cell>
        </row>
        <row r="904">
          <cell r="E904" t="str">
            <v>Clean Water SRF Bond Fund</v>
          </cell>
          <cell r="I904">
            <v>2006</v>
          </cell>
          <cell r="L904">
            <v>62998.34</v>
          </cell>
        </row>
        <row r="905">
          <cell r="E905" t="str">
            <v>Clean Water SRF Bond Fund</v>
          </cell>
          <cell r="I905">
            <v>2006</v>
          </cell>
          <cell r="L905">
            <v>698891.11</v>
          </cell>
        </row>
        <row r="906">
          <cell r="E906" t="str">
            <v>Clean Water SRF Bond Fund</v>
          </cell>
          <cell r="I906">
            <v>2006</v>
          </cell>
          <cell r="L906">
            <v>3702974.58</v>
          </cell>
        </row>
        <row r="907">
          <cell r="E907" t="str">
            <v>WIF: SPAP</v>
          </cell>
          <cell r="I907">
            <v>2006</v>
          </cell>
          <cell r="L907">
            <v>1500000</v>
          </cell>
        </row>
        <row r="908">
          <cell r="E908" t="str">
            <v>WIF: SPAP</v>
          </cell>
          <cell r="I908">
            <v>2006</v>
          </cell>
          <cell r="L908">
            <v>1122840</v>
          </cell>
        </row>
        <row r="909">
          <cell r="E909" t="str">
            <v>Drinking Water SRF Bond Fund</v>
          </cell>
          <cell r="I909">
            <v>2006</v>
          </cell>
          <cell r="L909">
            <v>264245</v>
          </cell>
        </row>
        <row r="910">
          <cell r="E910" t="str">
            <v>Drinking Water SRF Bond Fund</v>
          </cell>
          <cell r="I910">
            <v>2006</v>
          </cell>
          <cell r="L910">
            <v>539403.55000000005</v>
          </cell>
        </row>
        <row r="911">
          <cell r="E911" t="str">
            <v>Drinking Water SRF Bond Fund</v>
          </cell>
          <cell r="I911">
            <v>2006</v>
          </cell>
          <cell r="L911">
            <v>2309300</v>
          </cell>
        </row>
        <row r="912">
          <cell r="E912" t="str">
            <v>WIF: SPAP</v>
          </cell>
          <cell r="I912">
            <v>2006</v>
          </cell>
          <cell r="L912">
            <v>1700000</v>
          </cell>
        </row>
        <row r="913">
          <cell r="E913" t="str">
            <v>WIF: SPAP</v>
          </cell>
          <cell r="I913">
            <v>2006</v>
          </cell>
          <cell r="L913">
            <v>1500000</v>
          </cell>
        </row>
        <row r="914">
          <cell r="E914" t="str">
            <v>WIF: Corrective Action 2005</v>
          </cell>
          <cell r="I914">
            <v>2006</v>
          </cell>
          <cell r="L914">
            <v>27055.9</v>
          </cell>
        </row>
        <row r="915">
          <cell r="E915" t="str">
            <v>Drinking Water SRF Nonpledged</v>
          </cell>
          <cell r="I915">
            <v>2006</v>
          </cell>
          <cell r="L915">
            <v>165224.01</v>
          </cell>
        </row>
        <row r="916">
          <cell r="E916" t="str">
            <v>Drinking Water SRF Bond Fund</v>
          </cell>
          <cell r="I916">
            <v>2006</v>
          </cell>
          <cell r="L916">
            <v>378126</v>
          </cell>
        </row>
        <row r="917">
          <cell r="E917" t="str">
            <v>Drinking Water SRF Bond Fund</v>
          </cell>
          <cell r="I917">
            <v>2006</v>
          </cell>
          <cell r="L917">
            <v>704658.41</v>
          </cell>
        </row>
        <row r="918">
          <cell r="E918" t="str">
            <v>WIF: Corrective Action 2005</v>
          </cell>
          <cell r="I918">
            <v>2006</v>
          </cell>
          <cell r="L918">
            <v>752585</v>
          </cell>
        </row>
        <row r="919">
          <cell r="E919" t="str">
            <v>WIF: SPAP</v>
          </cell>
          <cell r="I919">
            <v>2006</v>
          </cell>
          <cell r="L919">
            <v>1700000</v>
          </cell>
        </row>
        <row r="920">
          <cell r="E920" t="str">
            <v>WIF: Corrective Action 2005</v>
          </cell>
          <cell r="I920">
            <v>2006</v>
          </cell>
          <cell r="L920">
            <v>148500</v>
          </cell>
        </row>
        <row r="921">
          <cell r="E921" t="str">
            <v>Drinking Water SRF Bond Fund</v>
          </cell>
          <cell r="I921">
            <v>2006</v>
          </cell>
          <cell r="L921">
            <v>248165.45</v>
          </cell>
        </row>
        <row r="922">
          <cell r="E922" t="str">
            <v>Drinking Water SRF Bond Fund</v>
          </cell>
          <cell r="I922">
            <v>2006</v>
          </cell>
          <cell r="L922">
            <v>573925.71</v>
          </cell>
        </row>
        <row r="923">
          <cell r="E923" t="str">
            <v>Drinking Water SRF Bond Fund</v>
          </cell>
          <cell r="I923">
            <v>2006</v>
          </cell>
          <cell r="L923">
            <v>157957</v>
          </cell>
        </row>
        <row r="924">
          <cell r="E924" t="str">
            <v>Drinking Water SRF Bond Fund</v>
          </cell>
          <cell r="I924">
            <v>2006</v>
          </cell>
          <cell r="L924">
            <v>761704.03</v>
          </cell>
        </row>
        <row r="925">
          <cell r="E925" t="str">
            <v>WIF: General-RD Match</v>
          </cell>
          <cell r="I925">
            <v>2006</v>
          </cell>
          <cell r="L925">
            <v>76227.34</v>
          </cell>
        </row>
        <row r="926">
          <cell r="E926" t="str">
            <v>Drinking Water SRF Nonpledged</v>
          </cell>
          <cell r="I926">
            <v>2006</v>
          </cell>
          <cell r="L926">
            <v>400000</v>
          </cell>
        </row>
        <row r="927">
          <cell r="E927" t="str">
            <v>Drinking Water SRF Bond Fund</v>
          </cell>
          <cell r="I927">
            <v>2006</v>
          </cell>
          <cell r="L927">
            <v>4697057.71</v>
          </cell>
        </row>
        <row r="928">
          <cell r="E928" t="str">
            <v>WIF: General-RD Match</v>
          </cell>
          <cell r="I928">
            <v>2006</v>
          </cell>
          <cell r="L928">
            <v>4000000</v>
          </cell>
        </row>
        <row r="929">
          <cell r="E929" t="str">
            <v>WIF: General-RD Match</v>
          </cell>
          <cell r="I929">
            <v>2006</v>
          </cell>
          <cell r="L929">
            <v>2900000</v>
          </cell>
        </row>
        <row r="930">
          <cell r="E930" t="str">
            <v>Drinking Water SRF Bond Fund</v>
          </cell>
          <cell r="I930">
            <v>2006</v>
          </cell>
          <cell r="L930">
            <v>859259.2</v>
          </cell>
        </row>
        <row r="931">
          <cell r="E931" t="str">
            <v>Drinking Water SRF Bond Fund</v>
          </cell>
          <cell r="I931">
            <v>2006</v>
          </cell>
          <cell r="L931">
            <v>807892.65</v>
          </cell>
        </row>
        <row r="932">
          <cell r="E932" t="str">
            <v>Drinking Water SRF Bond Fund</v>
          </cell>
          <cell r="I932">
            <v>2007</v>
          </cell>
          <cell r="L932">
            <v>2565987.46</v>
          </cell>
        </row>
        <row r="933">
          <cell r="E933" t="str">
            <v>Clean Water SRF Bond Fund</v>
          </cell>
          <cell r="I933">
            <v>2007</v>
          </cell>
          <cell r="L933">
            <v>4387680.0199999996</v>
          </cell>
        </row>
        <row r="934">
          <cell r="E934" t="str">
            <v>Drinking Water SRF Nonpledged</v>
          </cell>
          <cell r="I934">
            <v>2007</v>
          </cell>
          <cell r="L934">
            <v>500000</v>
          </cell>
        </row>
        <row r="935">
          <cell r="E935" t="str">
            <v>Drinking Water SRF Bond Fund</v>
          </cell>
          <cell r="I935">
            <v>2007</v>
          </cell>
          <cell r="L935">
            <v>375810.83</v>
          </cell>
        </row>
        <row r="936">
          <cell r="E936" t="str">
            <v>WIF: General-RD Match</v>
          </cell>
          <cell r="I936">
            <v>2007</v>
          </cell>
          <cell r="L936">
            <v>634000</v>
          </cell>
        </row>
        <row r="937">
          <cell r="E937" t="str">
            <v>Clean Water SRF Bond Fund</v>
          </cell>
          <cell r="I937">
            <v>2007</v>
          </cell>
          <cell r="L937">
            <v>1010110.68</v>
          </cell>
        </row>
        <row r="938">
          <cell r="E938" t="str">
            <v>Clean Water SRF Bond Fund</v>
          </cell>
          <cell r="I938">
            <v>2007</v>
          </cell>
          <cell r="L938">
            <v>1331573.72</v>
          </cell>
        </row>
        <row r="939">
          <cell r="E939" t="str">
            <v>Clean Water SRF Bond Fund</v>
          </cell>
          <cell r="I939">
            <v>2007</v>
          </cell>
          <cell r="L939">
            <v>3847077.46</v>
          </cell>
        </row>
        <row r="940">
          <cell r="E940" t="str">
            <v>Meth Lab Cleanup Loans</v>
          </cell>
          <cell r="I940">
            <v>2007</v>
          </cell>
          <cell r="L940">
            <v>12816</v>
          </cell>
        </row>
        <row r="941">
          <cell r="E941" t="str">
            <v>Drinking Water SRF Bond Fund</v>
          </cell>
          <cell r="I941">
            <v>2007</v>
          </cell>
          <cell r="L941">
            <v>3060114</v>
          </cell>
        </row>
        <row r="942">
          <cell r="E942" t="str">
            <v>Clean Water SRF Bond Fund</v>
          </cell>
          <cell r="I942">
            <v>2007</v>
          </cell>
          <cell r="L942">
            <v>3917643.03</v>
          </cell>
        </row>
        <row r="943">
          <cell r="E943" t="str">
            <v>WIF: General-Loan</v>
          </cell>
          <cell r="I943">
            <v>2007</v>
          </cell>
          <cell r="L943">
            <v>236318.83000000002</v>
          </cell>
        </row>
        <row r="944">
          <cell r="E944" t="str">
            <v>Clean Water SRF Bond Fund</v>
          </cell>
          <cell r="I944">
            <v>2007</v>
          </cell>
          <cell r="L944">
            <v>4137640</v>
          </cell>
        </row>
        <row r="945">
          <cell r="E945" t="str">
            <v>Drinking Water SRF Nonpledged</v>
          </cell>
          <cell r="I945">
            <v>2007</v>
          </cell>
          <cell r="L945">
            <v>491281.25</v>
          </cell>
        </row>
        <row r="946">
          <cell r="E946" t="str">
            <v>Drinking Water SRF Bond Fund</v>
          </cell>
          <cell r="I946">
            <v>2007</v>
          </cell>
          <cell r="L946">
            <v>1069001.78</v>
          </cell>
        </row>
        <row r="947">
          <cell r="E947" t="str">
            <v>Drinking Water SRF Bond Fund</v>
          </cell>
          <cell r="I947">
            <v>2007</v>
          </cell>
          <cell r="L947">
            <v>0</v>
          </cell>
        </row>
        <row r="948">
          <cell r="E948" t="str">
            <v>Drinking Water SRF Bond Fund</v>
          </cell>
          <cell r="I948">
            <v>2007</v>
          </cell>
          <cell r="L948">
            <v>12216000</v>
          </cell>
        </row>
        <row r="949">
          <cell r="E949" t="str">
            <v>WIF: Corrective Action 2005</v>
          </cell>
          <cell r="I949">
            <v>2007</v>
          </cell>
          <cell r="L949">
            <v>897800</v>
          </cell>
        </row>
        <row r="950">
          <cell r="E950" t="str">
            <v>Drinking Water SRF Bond Fund</v>
          </cell>
          <cell r="I950">
            <v>2007</v>
          </cell>
          <cell r="L950">
            <v>3470600.87</v>
          </cell>
        </row>
        <row r="951">
          <cell r="E951" t="str">
            <v>Clean Water Legacy: Total Max Daily Load</v>
          </cell>
          <cell r="I951">
            <v>2007</v>
          </cell>
          <cell r="L951">
            <v>810000</v>
          </cell>
        </row>
        <row r="952">
          <cell r="E952" t="str">
            <v>Clean Water SRF Bond Fund</v>
          </cell>
          <cell r="I952">
            <v>2007</v>
          </cell>
          <cell r="L952">
            <v>10568836.42</v>
          </cell>
        </row>
        <row r="953">
          <cell r="E953" t="str">
            <v>WIF: General-Loan</v>
          </cell>
          <cell r="I953">
            <v>2007</v>
          </cell>
          <cell r="L953">
            <v>3589451</v>
          </cell>
        </row>
        <row r="954">
          <cell r="E954" t="str">
            <v>Drinking Water SRF Bond Fund</v>
          </cell>
          <cell r="I954">
            <v>2007</v>
          </cell>
          <cell r="L954">
            <v>1628000</v>
          </cell>
        </row>
        <row r="955">
          <cell r="E955" t="str">
            <v>Drinking Water SRF Bond Fund</v>
          </cell>
          <cell r="I955">
            <v>2007</v>
          </cell>
          <cell r="L955">
            <v>0</v>
          </cell>
        </row>
        <row r="956">
          <cell r="E956" t="str">
            <v>Drinking Water SRF Bond Fund</v>
          </cell>
          <cell r="I956">
            <v>2007</v>
          </cell>
          <cell r="L956">
            <v>2560767.9</v>
          </cell>
        </row>
        <row r="957">
          <cell r="E957" t="str">
            <v>Drinking Water SRF Nonpledged</v>
          </cell>
          <cell r="I957">
            <v>2007</v>
          </cell>
          <cell r="L957">
            <v>500000</v>
          </cell>
        </row>
        <row r="958">
          <cell r="E958" t="str">
            <v>Drinking Water SRF Bond Fund</v>
          </cell>
          <cell r="I958">
            <v>2007</v>
          </cell>
          <cell r="L958">
            <v>1333450</v>
          </cell>
        </row>
        <row r="959">
          <cell r="E959" t="str">
            <v>Drinking Water SRF Bond Fund</v>
          </cell>
          <cell r="I959">
            <v>2007</v>
          </cell>
          <cell r="L959">
            <v>305455.8</v>
          </cell>
        </row>
        <row r="960">
          <cell r="E960" t="str">
            <v>Drinking Water SRF Nonpledged</v>
          </cell>
          <cell r="I960">
            <v>2007</v>
          </cell>
          <cell r="L960">
            <v>500000</v>
          </cell>
        </row>
        <row r="961">
          <cell r="E961" t="str">
            <v>Drinking Water SRF Bond Fund</v>
          </cell>
          <cell r="I961">
            <v>2007</v>
          </cell>
          <cell r="L961">
            <v>610355.1</v>
          </cell>
        </row>
        <row r="962">
          <cell r="E962" t="str">
            <v>Clean Water SRF Bond Fund</v>
          </cell>
          <cell r="I962">
            <v>2007</v>
          </cell>
          <cell r="L962">
            <v>1174482.56</v>
          </cell>
        </row>
        <row r="963">
          <cell r="E963" t="str">
            <v>Clean Water SRF Bond Fund</v>
          </cell>
          <cell r="I963">
            <v>2007</v>
          </cell>
          <cell r="L963">
            <v>3086663.69</v>
          </cell>
        </row>
        <row r="964">
          <cell r="E964" t="str">
            <v>Clean Water SRF Bond Fund</v>
          </cell>
          <cell r="I964">
            <v>2007</v>
          </cell>
          <cell r="L964">
            <v>574210.56999999995</v>
          </cell>
        </row>
        <row r="965">
          <cell r="E965" t="str">
            <v>Clean Water SRF Bond Fund</v>
          </cell>
          <cell r="I965">
            <v>2007</v>
          </cell>
          <cell r="L965">
            <v>6791536.4000000004</v>
          </cell>
        </row>
        <row r="966">
          <cell r="E966" t="str">
            <v>Clean Water SRF Bond Fund</v>
          </cell>
          <cell r="I966">
            <v>2007</v>
          </cell>
          <cell r="L966">
            <v>30677731.850000001</v>
          </cell>
        </row>
        <row r="967">
          <cell r="E967" t="str">
            <v>Clean Water SRF Bond Fund</v>
          </cell>
          <cell r="I967">
            <v>2007</v>
          </cell>
          <cell r="L967">
            <v>245365.01</v>
          </cell>
        </row>
        <row r="968">
          <cell r="E968" t="str">
            <v>Clean Water SRF Bond Fund</v>
          </cell>
          <cell r="I968">
            <v>2007</v>
          </cell>
          <cell r="L968">
            <v>242298.13</v>
          </cell>
        </row>
        <row r="969">
          <cell r="E969" t="str">
            <v>Clean Water SRF Bond Fund</v>
          </cell>
          <cell r="I969">
            <v>2007</v>
          </cell>
          <cell r="L969">
            <v>446932.71</v>
          </cell>
        </row>
        <row r="970">
          <cell r="E970" t="str">
            <v>Clean Water SRF Bond Fund</v>
          </cell>
          <cell r="I970">
            <v>2007</v>
          </cell>
          <cell r="L970">
            <v>51441.89</v>
          </cell>
        </row>
        <row r="971">
          <cell r="E971" t="str">
            <v>Clean Water SRF Bond Fund</v>
          </cell>
          <cell r="I971">
            <v>2007</v>
          </cell>
          <cell r="L971">
            <v>702992.73</v>
          </cell>
        </row>
        <row r="972">
          <cell r="E972" t="str">
            <v>Clean Water SRF Bond Fund</v>
          </cell>
          <cell r="I972">
            <v>2007</v>
          </cell>
          <cell r="L972">
            <v>2006523.8</v>
          </cell>
        </row>
        <row r="973">
          <cell r="E973" t="str">
            <v>Clean Water SRF Bond Fund</v>
          </cell>
          <cell r="I973">
            <v>2007</v>
          </cell>
          <cell r="L973">
            <v>573213.82999999996</v>
          </cell>
        </row>
        <row r="974">
          <cell r="E974" t="str">
            <v>Clean Water SRF Bond Fund</v>
          </cell>
          <cell r="I974">
            <v>2007</v>
          </cell>
          <cell r="L974">
            <v>5461.15</v>
          </cell>
        </row>
        <row r="975">
          <cell r="E975" t="str">
            <v>Clean Water SRF Bond Fund</v>
          </cell>
          <cell r="I975">
            <v>2007</v>
          </cell>
          <cell r="L975">
            <v>468469.94</v>
          </cell>
        </row>
        <row r="976">
          <cell r="E976" t="str">
            <v>Clean Water SRF Bond Fund</v>
          </cell>
          <cell r="I976">
            <v>2007</v>
          </cell>
          <cell r="L976">
            <v>434857.51</v>
          </cell>
        </row>
        <row r="977">
          <cell r="E977" t="str">
            <v>Clean Water SRF Bond Fund</v>
          </cell>
          <cell r="I977">
            <v>2007</v>
          </cell>
          <cell r="L977">
            <v>1662889.83</v>
          </cell>
        </row>
        <row r="978">
          <cell r="E978" t="str">
            <v>Clean Water SRF Bond Fund</v>
          </cell>
          <cell r="I978">
            <v>2007</v>
          </cell>
          <cell r="L978">
            <v>439204.92</v>
          </cell>
        </row>
        <row r="979">
          <cell r="E979" t="str">
            <v>Clean Water SRF Bond Fund</v>
          </cell>
          <cell r="I979">
            <v>2007</v>
          </cell>
          <cell r="L979">
            <v>415723.48</v>
          </cell>
        </row>
        <row r="980">
          <cell r="E980" t="str">
            <v>WIF: General-RD Match</v>
          </cell>
          <cell r="I980">
            <v>2007</v>
          </cell>
          <cell r="L980">
            <v>750000</v>
          </cell>
        </row>
        <row r="981">
          <cell r="E981" t="str">
            <v>Drinking Water SRF Bond Fund</v>
          </cell>
          <cell r="I981">
            <v>2007</v>
          </cell>
          <cell r="L981">
            <v>131203.14000000001</v>
          </cell>
        </row>
        <row r="982">
          <cell r="E982" t="str">
            <v>WIF: General-RD Match</v>
          </cell>
          <cell r="I982">
            <v>2007</v>
          </cell>
          <cell r="L982">
            <v>253000</v>
          </cell>
        </row>
        <row r="983">
          <cell r="E983" t="str">
            <v>Clean Water SRF Bond Fund</v>
          </cell>
          <cell r="I983">
            <v>2007</v>
          </cell>
          <cell r="L983">
            <v>3761876</v>
          </cell>
        </row>
        <row r="984">
          <cell r="E984" t="str">
            <v>WIF: General-Loan</v>
          </cell>
          <cell r="I984">
            <v>2007</v>
          </cell>
          <cell r="L984">
            <v>1208124</v>
          </cell>
        </row>
        <row r="985">
          <cell r="E985" t="str">
            <v>WIF: General-RD Match</v>
          </cell>
          <cell r="I985">
            <v>2007</v>
          </cell>
          <cell r="L985">
            <v>620000</v>
          </cell>
        </row>
        <row r="986">
          <cell r="E986" t="str">
            <v>Clean Water SRF Bond Fund</v>
          </cell>
          <cell r="I986">
            <v>2007</v>
          </cell>
          <cell r="L986">
            <v>7264863.2800000003</v>
          </cell>
        </row>
        <row r="987">
          <cell r="E987" t="str">
            <v>Clean Water SRF Bond Fund</v>
          </cell>
          <cell r="I987">
            <v>2007</v>
          </cell>
          <cell r="L987">
            <v>4194000</v>
          </cell>
        </row>
        <row r="988">
          <cell r="E988" t="str">
            <v>Clean Water SRF Bond Fund</v>
          </cell>
          <cell r="I988">
            <v>2007</v>
          </cell>
          <cell r="L988">
            <v>4732813</v>
          </cell>
        </row>
        <row r="989">
          <cell r="E989" t="str">
            <v>WIF: General-Loan</v>
          </cell>
          <cell r="I989">
            <v>2007</v>
          </cell>
          <cell r="L989">
            <v>89587</v>
          </cell>
        </row>
        <row r="990">
          <cell r="E990" t="str">
            <v>Clean Water SRF Bond Fund</v>
          </cell>
          <cell r="I990">
            <v>2007</v>
          </cell>
          <cell r="L990">
            <v>3563645.39</v>
          </cell>
        </row>
        <row r="991">
          <cell r="E991" t="str">
            <v>TRLF Nonpledged</v>
          </cell>
          <cell r="I991">
            <v>2007</v>
          </cell>
          <cell r="L991">
            <v>3030150</v>
          </cell>
        </row>
        <row r="992">
          <cell r="E992" t="str">
            <v>Drinking Water SRF Bond Fund</v>
          </cell>
          <cell r="I992">
            <v>2007</v>
          </cell>
          <cell r="L992">
            <v>13500000</v>
          </cell>
        </row>
        <row r="993">
          <cell r="E993" t="str">
            <v>Clean Water SRF Bond Fund</v>
          </cell>
          <cell r="I993">
            <v>2007</v>
          </cell>
          <cell r="L993">
            <v>4995642.21</v>
          </cell>
        </row>
        <row r="994">
          <cell r="E994" t="str">
            <v>TRLF Bond Funds Series 2006A</v>
          </cell>
          <cell r="I994">
            <v>2007</v>
          </cell>
          <cell r="L994">
            <v>10240154.59</v>
          </cell>
        </row>
        <row r="995">
          <cell r="E995" t="str">
            <v>WIF: General-Loan</v>
          </cell>
          <cell r="I995">
            <v>2007</v>
          </cell>
          <cell r="L995">
            <v>1051299</v>
          </cell>
        </row>
        <row r="996">
          <cell r="E996" t="str">
            <v>Clean Water SRF Bond Fund</v>
          </cell>
          <cell r="I996">
            <v>2007</v>
          </cell>
          <cell r="L996">
            <v>1631700</v>
          </cell>
        </row>
        <row r="997">
          <cell r="E997" t="str">
            <v>Drinking Water SRF Bond Fund</v>
          </cell>
          <cell r="I997">
            <v>2007</v>
          </cell>
          <cell r="L997">
            <v>2009068.13</v>
          </cell>
        </row>
        <row r="998">
          <cell r="E998" t="str">
            <v>Clean Water SRF Bond Fund</v>
          </cell>
          <cell r="I998">
            <v>2007</v>
          </cell>
          <cell r="L998">
            <v>226216.13</v>
          </cell>
        </row>
        <row r="999">
          <cell r="E999" t="str">
            <v>Clean Water SRF Bond Fund</v>
          </cell>
          <cell r="I999">
            <v>2007</v>
          </cell>
          <cell r="L999">
            <v>4495958</v>
          </cell>
        </row>
        <row r="1000">
          <cell r="E1000" t="str">
            <v>WIF: General-Loan</v>
          </cell>
          <cell r="I1000">
            <v>2007</v>
          </cell>
          <cell r="L1000">
            <v>2447828</v>
          </cell>
        </row>
        <row r="1001">
          <cell r="E1001" t="str">
            <v>WIF: Corrective Action 2005</v>
          </cell>
          <cell r="I1001">
            <v>2007</v>
          </cell>
          <cell r="L1001">
            <v>274915</v>
          </cell>
        </row>
        <row r="1002">
          <cell r="E1002" t="str">
            <v>Drinking Water SRF Bond Fund</v>
          </cell>
          <cell r="I1002">
            <v>2007</v>
          </cell>
          <cell r="L1002">
            <v>1174600</v>
          </cell>
        </row>
        <row r="1003">
          <cell r="E1003" t="str">
            <v>WIF: General-RD Match</v>
          </cell>
          <cell r="I1003">
            <v>2007</v>
          </cell>
          <cell r="L1003">
            <v>528500</v>
          </cell>
        </row>
        <row r="1004">
          <cell r="E1004" t="str">
            <v>Drinking Water SRF Bond Fund</v>
          </cell>
          <cell r="I1004">
            <v>2007</v>
          </cell>
          <cell r="L1004">
            <v>533000</v>
          </cell>
        </row>
        <row r="1005">
          <cell r="E1005" t="str">
            <v>Drinking Water SRF Bond Fund</v>
          </cell>
          <cell r="I1005">
            <v>2007</v>
          </cell>
          <cell r="L1005">
            <v>37536817.549999997</v>
          </cell>
        </row>
        <row r="1006">
          <cell r="E1006" t="str">
            <v>Drinking Water SRF Bond Fund</v>
          </cell>
          <cell r="I1006">
            <v>2007</v>
          </cell>
          <cell r="L1006">
            <v>0</v>
          </cell>
        </row>
        <row r="1007">
          <cell r="E1007" t="str">
            <v>Clean Water Legacy: Phosphorous Reduction</v>
          </cell>
          <cell r="I1007">
            <v>2007</v>
          </cell>
          <cell r="L1007">
            <v>403588</v>
          </cell>
        </row>
        <row r="1008">
          <cell r="E1008" t="str">
            <v>Meth Lab Cleanup Loans</v>
          </cell>
          <cell r="I1008">
            <v>2007</v>
          </cell>
          <cell r="L1008">
            <v>7200</v>
          </cell>
        </row>
        <row r="1009">
          <cell r="E1009" t="str">
            <v>Drinking Water SRF Bond Fund</v>
          </cell>
          <cell r="I1009">
            <v>2007</v>
          </cell>
          <cell r="L1009">
            <v>1567709</v>
          </cell>
        </row>
        <row r="1010">
          <cell r="E1010" t="str">
            <v>Clean Water SRF Bond Fund</v>
          </cell>
          <cell r="I1010">
            <v>2007</v>
          </cell>
          <cell r="L1010">
            <v>3025426</v>
          </cell>
        </row>
        <row r="1011">
          <cell r="E1011" t="str">
            <v>WIF: General-Loan</v>
          </cell>
          <cell r="I1011">
            <v>2007</v>
          </cell>
          <cell r="L1011">
            <v>513315</v>
          </cell>
        </row>
        <row r="1012">
          <cell r="E1012" t="str">
            <v>Clean Water Legacy: Phosphorous Reduction</v>
          </cell>
          <cell r="I1012">
            <v>2007</v>
          </cell>
          <cell r="L1012">
            <v>500000</v>
          </cell>
        </row>
        <row r="1013">
          <cell r="E1013" t="str">
            <v>Drinking Water SRF Bond Fund</v>
          </cell>
          <cell r="I1013">
            <v>2007</v>
          </cell>
          <cell r="L1013">
            <v>470195</v>
          </cell>
        </row>
        <row r="1014">
          <cell r="E1014" t="str">
            <v>Clean Water Legacy: Total Max Daily Load</v>
          </cell>
          <cell r="I1014">
            <v>2007</v>
          </cell>
          <cell r="L1014">
            <v>544875</v>
          </cell>
        </row>
        <row r="1015">
          <cell r="E1015" t="str">
            <v>WIF: General-RD Match</v>
          </cell>
          <cell r="I1015">
            <v>2007</v>
          </cell>
          <cell r="L1015">
            <v>564401.75</v>
          </cell>
        </row>
        <row r="1016">
          <cell r="E1016" t="str">
            <v>Clean Water Legacy: Total Max Daily Load</v>
          </cell>
          <cell r="I1016">
            <v>2007</v>
          </cell>
          <cell r="L1016">
            <v>209114.26</v>
          </cell>
        </row>
        <row r="1017">
          <cell r="E1017" t="str">
            <v>WIF: SPAP</v>
          </cell>
          <cell r="I1017">
            <v>2007</v>
          </cell>
          <cell r="L1017">
            <v>1973033.07</v>
          </cell>
        </row>
        <row r="1018">
          <cell r="E1018" t="str">
            <v>Clean Water Legacy: Phosphorous Reduction</v>
          </cell>
          <cell r="I1018">
            <v>2007</v>
          </cell>
          <cell r="L1018">
            <v>134227</v>
          </cell>
        </row>
        <row r="1019">
          <cell r="E1019" t="str">
            <v>Drinking Water SRF Bond Fund</v>
          </cell>
          <cell r="I1019">
            <v>2007</v>
          </cell>
          <cell r="L1019">
            <v>222736.15</v>
          </cell>
        </row>
        <row r="1020">
          <cell r="E1020" t="str">
            <v>Clean Water SRF Bond Fund</v>
          </cell>
          <cell r="I1020">
            <v>2007</v>
          </cell>
          <cell r="L1020">
            <v>6066964.2199999997</v>
          </cell>
        </row>
        <row r="1021">
          <cell r="E1021" t="str">
            <v>Drinking Water SRF Bond Fund</v>
          </cell>
          <cell r="I1021">
            <v>2007</v>
          </cell>
          <cell r="L1021">
            <v>726450</v>
          </cell>
        </row>
        <row r="1022">
          <cell r="E1022" t="str">
            <v>Drinking Water SRF Bond Fund</v>
          </cell>
          <cell r="I1022">
            <v>2007</v>
          </cell>
          <cell r="L1022">
            <v>0</v>
          </cell>
        </row>
        <row r="1023">
          <cell r="E1023" t="str">
            <v>Drinking Water SRF Bond Fund</v>
          </cell>
          <cell r="I1023">
            <v>2007</v>
          </cell>
          <cell r="L1023">
            <v>0</v>
          </cell>
        </row>
        <row r="1024">
          <cell r="E1024" t="str">
            <v>Clean Water SRF Bond Fund</v>
          </cell>
          <cell r="I1024">
            <v>2007</v>
          </cell>
          <cell r="L1024">
            <v>1973033.07</v>
          </cell>
        </row>
        <row r="1025">
          <cell r="E1025" t="str">
            <v>Clean Water Legacy: Phosphorous Reduction</v>
          </cell>
          <cell r="I1025">
            <v>2007</v>
          </cell>
          <cell r="L1025">
            <v>267677</v>
          </cell>
        </row>
        <row r="1026">
          <cell r="E1026" t="str">
            <v>WIF: Corrective Action 2005</v>
          </cell>
          <cell r="I1026">
            <v>2007</v>
          </cell>
          <cell r="L1026">
            <v>967036</v>
          </cell>
        </row>
        <row r="1027">
          <cell r="E1027" t="str">
            <v>SPAP</v>
          </cell>
          <cell r="I1027">
            <v>2007</v>
          </cell>
          <cell r="L1027">
            <v>182069.49</v>
          </cell>
        </row>
        <row r="1028">
          <cell r="E1028" t="str">
            <v>Clean Water SRF Bond Fund</v>
          </cell>
          <cell r="I1028">
            <v>2007</v>
          </cell>
          <cell r="L1028">
            <v>3943631.55</v>
          </cell>
        </row>
        <row r="1029">
          <cell r="E1029" t="str">
            <v>WIF: General-RD Match</v>
          </cell>
          <cell r="I1029">
            <v>2007</v>
          </cell>
          <cell r="L1029">
            <v>677500</v>
          </cell>
        </row>
        <row r="1030">
          <cell r="E1030" t="str">
            <v>Clean Water SRF Bond Fund</v>
          </cell>
          <cell r="I1030">
            <v>2007</v>
          </cell>
          <cell r="L1030">
            <v>13696601.970000001</v>
          </cell>
        </row>
        <row r="1031">
          <cell r="E1031" t="str">
            <v>Clean Water Legacy: Small Comm Construction-Grant</v>
          </cell>
          <cell r="I1031">
            <v>2007</v>
          </cell>
          <cell r="L1031">
            <v>169361.9</v>
          </cell>
        </row>
        <row r="1032">
          <cell r="E1032" t="str">
            <v>Clean Water Legacy: Small Comm Construction-Loan</v>
          </cell>
          <cell r="I1032">
            <v>2007</v>
          </cell>
          <cell r="L1032">
            <v>135411.38000000003</v>
          </cell>
        </row>
        <row r="1033">
          <cell r="E1033" t="str">
            <v>Clean Water Legacy: Small Comm Tech Assist</v>
          </cell>
          <cell r="I1033">
            <v>2007</v>
          </cell>
          <cell r="L1033">
            <v>12200</v>
          </cell>
        </row>
        <row r="1034">
          <cell r="E1034" t="str">
            <v>Clean Water SRF Bond Fund</v>
          </cell>
          <cell r="I1034">
            <v>2008</v>
          </cell>
          <cell r="L1034">
            <v>716591.77</v>
          </cell>
        </row>
        <row r="1035">
          <cell r="E1035" t="str">
            <v>Drinking Water SRF Bond Fund</v>
          </cell>
          <cell r="I1035">
            <v>2008</v>
          </cell>
          <cell r="L1035">
            <v>3468767.29</v>
          </cell>
        </row>
        <row r="1036">
          <cell r="E1036" t="str">
            <v>Drinking Water SRF Bond Fund</v>
          </cell>
          <cell r="I1036">
            <v>2008</v>
          </cell>
          <cell r="L1036">
            <v>965000</v>
          </cell>
        </row>
        <row r="1037">
          <cell r="E1037" t="str">
            <v>WIF: Corrective Action 2005</v>
          </cell>
          <cell r="I1037">
            <v>2008</v>
          </cell>
          <cell r="L1037">
            <v>238528</v>
          </cell>
        </row>
        <row r="1038">
          <cell r="E1038" t="str">
            <v>Drinking Water SRF Nonpledged</v>
          </cell>
          <cell r="I1038">
            <v>2008</v>
          </cell>
          <cell r="L1038">
            <v>500000</v>
          </cell>
        </row>
        <row r="1039">
          <cell r="E1039" t="str">
            <v>Drinking Water SRF Bond Fund</v>
          </cell>
          <cell r="I1039">
            <v>2008</v>
          </cell>
          <cell r="L1039">
            <v>627450</v>
          </cell>
        </row>
        <row r="1040">
          <cell r="E1040" t="str">
            <v>Clean Water SRF Bond Fund</v>
          </cell>
          <cell r="I1040">
            <v>2008</v>
          </cell>
          <cell r="L1040">
            <v>12407225.970000001</v>
          </cell>
        </row>
        <row r="1041">
          <cell r="E1041" t="str">
            <v>Clean Water SRF Bond Fund</v>
          </cell>
          <cell r="I1041">
            <v>2008</v>
          </cell>
          <cell r="L1041">
            <v>104119</v>
          </cell>
        </row>
        <row r="1042">
          <cell r="E1042" t="str">
            <v>Clean Water SRF Bond Fund</v>
          </cell>
          <cell r="I1042">
            <v>2008</v>
          </cell>
          <cell r="L1042">
            <v>1355197.42</v>
          </cell>
        </row>
        <row r="1043">
          <cell r="E1043" t="str">
            <v>WIF: General-RD Match</v>
          </cell>
          <cell r="I1043">
            <v>2008</v>
          </cell>
          <cell r="L1043">
            <v>667000</v>
          </cell>
        </row>
        <row r="1044">
          <cell r="E1044" t="str">
            <v>Clean Water Legacy: Total Max Daily Load</v>
          </cell>
          <cell r="I1044">
            <v>2008</v>
          </cell>
          <cell r="L1044">
            <v>164388</v>
          </cell>
        </row>
        <row r="1045">
          <cell r="E1045" t="str">
            <v>Clean Water SRF Bond Fund</v>
          </cell>
          <cell r="I1045">
            <v>2008</v>
          </cell>
          <cell r="L1045">
            <v>4968092.79</v>
          </cell>
        </row>
        <row r="1046">
          <cell r="E1046" t="str">
            <v>WIF: General-Loan</v>
          </cell>
          <cell r="I1046">
            <v>2008</v>
          </cell>
          <cell r="L1046">
            <v>842770</v>
          </cell>
        </row>
        <row r="1047">
          <cell r="E1047" t="str">
            <v>Clean Water Legacy: Total Max Daily Load</v>
          </cell>
          <cell r="I1047">
            <v>2008</v>
          </cell>
          <cell r="L1047">
            <v>414286.83</v>
          </cell>
        </row>
        <row r="1048">
          <cell r="E1048" t="str">
            <v>Drinking Water SRF Bond Fund</v>
          </cell>
          <cell r="I1048">
            <v>2008</v>
          </cell>
          <cell r="L1048">
            <v>511860.77</v>
          </cell>
        </row>
        <row r="1049">
          <cell r="E1049" t="str">
            <v>Clean Water SRF Bond Fund</v>
          </cell>
          <cell r="I1049">
            <v>2008</v>
          </cell>
          <cell r="L1049">
            <v>16036613</v>
          </cell>
        </row>
        <row r="1050">
          <cell r="E1050" t="str">
            <v>Drinking Water SRF Bond Fund</v>
          </cell>
          <cell r="I1050">
            <v>2008</v>
          </cell>
          <cell r="L1050">
            <v>1246721.42</v>
          </cell>
        </row>
        <row r="1051">
          <cell r="E1051" t="str">
            <v>WIF: Corrective Action 2006</v>
          </cell>
          <cell r="I1051">
            <v>2008</v>
          </cell>
          <cell r="L1051">
            <v>188495</v>
          </cell>
        </row>
        <row r="1052">
          <cell r="E1052" t="str">
            <v>Clean Water SRF Bond Fund</v>
          </cell>
          <cell r="I1052">
            <v>2008</v>
          </cell>
          <cell r="L1052">
            <v>1892040.46</v>
          </cell>
        </row>
        <row r="1053">
          <cell r="E1053" t="str">
            <v>WIF: General-Loan</v>
          </cell>
          <cell r="I1053">
            <v>2008</v>
          </cell>
          <cell r="L1053">
            <v>419503</v>
          </cell>
        </row>
        <row r="1054">
          <cell r="E1054" t="str">
            <v>Clean Water SRF Bond Fund</v>
          </cell>
          <cell r="I1054">
            <v>2008</v>
          </cell>
          <cell r="L1054">
            <v>3713099</v>
          </cell>
        </row>
        <row r="1055">
          <cell r="E1055" t="str">
            <v>Clean Water Legacy: Phosphorous Reduction</v>
          </cell>
          <cell r="I1055">
            <v>2008</v>
          </cell>
          <cell r="L1055">
            <v>451780</v>
          </cell>
        </row>
        <row r="1056">
          <cell r="E1056" t="str">
            <v>Clean Water Legacy: Total Max Daily Load</v>
          </cell>
          <cell r="I1056">
            <v>2008</v>
          </cell>
          <cell r="L1056">
            <v>130962</v>
          </cell>
        </row>
        <row r="1057">
          <cell r="E1057" t="str">
            <v>Clean Water SRF Bond Fund</v>
          </cell>
          <cell r="I1057">
            <v>2008</v>
          </cell>
          <cell r="L1057">
            <v>16353395</v>
          </cell>
        </row>
        <row r="1058">
          <cell r="E1058" t="str">
            <v>Clean Water Legacy: Total Max Daily Load</v>
          </cell>
          <cell r="I1058">
            <v>2008</v>
          </cell>
          <cell r="L1058">
            <v>829970</v>
          </cell>
        </row>
        <row r="1059">
          <cell r="E1059" t="str">
            <v>Drinking Water SRF Bond Fund</v>
          </cell>
          <cell r="I1059">
            <v>2008</v>
          </cell>
          <cell r="L1059">
            <v>1015254.11</v>
          </cell>
        </row>
        <row r="1060">
          <cell r="E1060" t="str">
            <v>Clean Water SRF Bond Fund</v>
          </cell>
          <cell r="I1060">
            <v>2008</v>
          </cell>
          <cell r="L1060">
            <v>811945.97</v>
          </cell>
        </row>
        <row r="1061">
          <cell r="E1061" t="str">
            <v>WIF: SPAP</v>
          </cell>
          <cell r="I1061">
            <v>2008</v>
          </cell>
          <cell r="L1061">
            <v>1500000</v>
          </cell>
        </row>
        <row r="1062">
          <cell r="E1062" t="str">
            <v>WIF: General-RD Match</v>
          </cell>
          <cell r="I1062">
            <v>2008</v>
          </cell>
          <cell r="L1062">
            <v>466500</v>
          </cell>
        </row>
        <row r="1063">
          <cell r="E1063" t="str">
            <v>TRLF Nonpledged</v>
          </cell>
          <cell r="I1063">
            <v>2008</v>
          </cell>
          <cell r="L1063">
            <v>1780162.97</v>
          </cell>
        </row>
        <row r="1064">
          <cell r="E1064" t="str">
            <v>Clean Water Legacy: Total Max Daily Load</v>
          </cell>
          <cell r="I1064">
            <v>2008</v>
          </cell>
          <cell r="L1064">
            <v>565267</v>
          </cell>
        </row>
        <row r="1065">
          <cell r="E1065" t="str">
            <v>WIF: General-RD Match</v>
          </cell>
          <cell r="I1065">
            <v>2008</v>
          </cell>
          <cell r="L1065">
            <v>479381.33</v>
          </cell>
        </row>
        <row r="1066">
          <cell r="E1066" t="str">
            <v>Drinking Water SRF Bond Fund</v>
          </cell>
          <cell r="I1066">
            <v>2008</v>
          </cell>
          <cell r="L1066">
            <v>2086369.54</v>
          </cell>
        </row>
        <row r="1067">
          <cell r="E1067" t="str">
            <v>WIF: General-RD Match</v>
          </cell>
          <cell r="I1067">
            <v>2008</v>
          </cell>
          <cell r="L1067">
            <v>311409.03000000003</v>
          </cell>
        </row>
        <row r="1068">
          <cell r="E1068" t="str">
            <v>Clean Water SRF Bond Fund</v>
          </cell>
          <cell r="I1068">
            <v>2008</v>
          </cell>
          <cell r="L1068">
            <v>7614879.6498905905</v>
          </cell>
        </row>
        <row r="1069">
          <cell r="E1069" t="str">
            <v>Clean Water SRF Bond Fund</v>
          </cell>
          <cell r="I1069">
            <v>2008</v>
          </cell>
          <cell r="L1069">
            <v>16630196.936542669</v>
          </cell>
        </row>
        <row r="1070">
          <cell r="E1070" t="str">
            <v>Clean Water SRF Bond Fund</v>
          </cell>
          <cell r="I1070">
            <v>2008</v>
          </cell>
          <cell r="L1070">
            <v>7877461.7067833701</v>
          </cell>
        </row>
        <row r="1071">
          <cell r="E1071" t="str">
            <v>Clean Water SRF Bond Fund</v>
          </cell>
          <cell r="I1071">
            <v>2008</v>
          </cell>
          <cell r="L1071">
            <v>7002188.1838074401</v>
          </cell>
        </row>
        <row r="1072">
          <cell r="E1072" t="str">
            <v>Clean Water SRF Bond Fund</v>
          </cell>
          <cell r="I1072">
            <v>2008</v>
          </cell>
          <cell r="L1072">
            <v>9190371.9912472647</v>
          </cell>
        </row>
        <row r="1073">
          <cell r="E1073" t="str">
            <v>Clean Water SRF Bond Fund</v>
          </cell>
          <cell r="I1073">
            <v>2008</v>
          </cell>
          <cell r="L1073">
            <v>350109.40919037198</v>
          </cell>
        </row>
        <row r="1074">
          <cell r="E1074" t="str">
            <v>Clean Water SRF Bond Fund</v>
          </cell>
          <cell r="I1074">
            <v>2008</v>
          </cell>
          <cell r="L1074">
            <v>1487964.9890590811</v>
          </cell>
        </row>
        <row r="1075">
          <cell r="E1075" t="str">
            <v>Clean Water SRF Bond Fund</v>
          </cell>
          <cell r="I1075">
            <v>2008</v>
          </cell>
          <cell r="L1075">
            <v>1838074.3982494529</v>
          </cell>
        </row>
        <row r="1076">
          <cell r="E1076" t="str">
            <v>Clean Water SRF Bond Fund</v>
          </cell>
          <cell r="I1076">
            <v>2008</v>
          </cell>
          <cell r="L1076">
            <v>962800.87527352292</v>
          </cell>
        </row>
        <row r="1077">
          <cell r="E1077" t="str">
            <v>Clean Water SRF Bond Fund</v>
          </cell>
          <cell r="I1077">
            <v>2008</v>
          </cell>
          <cell r="L1077">
            <v>350109.40919037198</v>
          </cell>
        </row>
        <row r="1078">
          <cell r="E1078" t="str">
            <v>Clean Water SRF Bond Fund</v>
          </cell>
          <cell r="I1078">
            <v>2008</v>
          </cell>
          <cell r="L1078">
            <v>2100656.4551422321</v>
          </cell>
        </row>
        <row r="1079">
          <cell r="E1079" t="str">
            <v>Clean Water SRF Bond Fund</v>
          </cell>
          <cell r="I1079">
            <v>2008</v>
          </cell>
          <cell r="L1079">
            <v>2975929.9781181621</v>
          </cell>
        </row>
        <row r="1080">
          <cell r="E1080" t="str">
            <v>Clean Water SRF Bond Fund</v>
          </cell>
          <cell r="I1080">
            <v>2008</v>
          </cell>
          <cell r="L1080">
            <v>1750547.04595186</v>
          </cell>
        </row>
        <row r="1081">
          <cell r="E1081" t="str">
            <v>Clean Water SRF Bond Fund</v>
          </cell>
          <cell r="I1081">
            <v>2008</v>
          </cell>
          <cell r="L1081">
            <v>3763676.1487964988</v>
          </cell>
        </row>
        <row r="1082">
          <cell r="E1082" t="str">
            <v>Clean Water SRF Bond Fund</v>
          </cell>
          <cell r="I1082">
            <v>2008</v>
          </cell>
          <cell r="L1082">
            <v>7877461.7067833701</v>
          </cell>
        </row>
        <row r="1083">
          <cell r="E1083" t="str">
            <v>Clean Water SRF Bond Fund</v>
          </cell>
          <cell r="I1083">
            <v>2008</v>
          </cell>
          <cell r="L1083">
            <v>8227571.1159737417</v>
          </cell>
        </row>
        <row r="1084">
          <cell r="E1084" t="str">
            <v>Clean Water Legacy: Total Max Daily Load</v>
          </cell>
          <cell r="I1084">
            <v>2008</v>
          </cell>
          <cell r="L1084">
            <v>267365</v>
          </cell>
        </row>
        <row r="1085">
          <cell r="E1085" t="str">
            <v>WIF: Corrective Action 2006</v>
          </cell>
          <cell r="I1085">
            <v>2008</v>
          </cell>
          <cell r="L1085">
            <v>680000</v>
          </cell>
        </row>
        <row r="1086">
          <cell r="E1086" t="str">
            <v>Drinking Water SRF Bond Fund</v>
          </cell>
          <cell r="I1086">
            <v>2008</v>
          </cell>
          <cell r="L1086">
            <v>858730.18</v>
          </cell>
        </row>
        <row r="1087">
          <cell r="E1087" t="str">
            <v>Clean Water Legacy: Phosphorous Reduction</v>
          </cell>
          <cell r="I1087">
            <v>2008</v>
          </cell>
          <cell r="L1087">
            <v>500000</v>
          </cell>
        </row>
        <row r="1088">
          <cell r="E1088" t="str">
            <v>Clean Water SRF Bond Fund</v>
          </cell>
          <cell r="I1088">
            <v>2008</v>
          </cell>
          <cell r="L1088">
            <v>220660.56</v>
          </cell>
        </row>
        <row r="1089">
          <cell r="E1089" t="str">
            <v>WIF: Corrective Action 2006</v>
          </cell>
          <cell r="I1089">
            <v>2008</v>
          </cell>
          <cell r="L1089">
            <v>601720.17000000004</v>
          </cell>
        </row>
        <row r="1090">
          <cell r="E1090" t="str">
            <v>WIF: Corrective Action 2006</v>
          </cell>
          <cell r="I1090">
            <v>2008</v>
          </cell>
          <cell r="L1090">
            <v>195366</v>
          </cell>
        </row>
        <row r="1091">
          <cell r="E1091" t="str">
            <v>Drinking Water SRF Bond Fund</v>
          </cell>
          <cell r="I1091">
            <v>2008</v>
          </cell>
          <cell r="L1091">
            <v>9013468.4900000002</v>
          </cell>
        </row>
        <row r="1092">
          <cell r="E1092" t="str">
            <v>WIF: SPAP</v>
          </cell>
          <cell r="I1092">
            <v>2008</v>
          </cell>
          <cell r="L1092">
            <v>3000000</v>
          </cell>
        </row>
        <row r="1093">
          <cell r="E1093" t="str">
            <v>WIF: General-RD Match</v>
          </cell>
          <cell r="I1093">
            <v>2008</v>
          </cell>
          <cell r="L1093">
            <v>354222.44</v>
          </cell>
        </row>
        <row r="1094">
          <cell r="E1094" t="str">
            <v>Clean Water Legacy: Small Comm Tech Assist</v>
          </cell>
          <cell r="I1094">
            <v>2008</v>
          </cell>
          <cell r="L1094">
            <v>21500</v>
          </cell>
        </row>
        <row r="1095">
          <cell r="E1095" t="str">
            <v>TRLF Bond Funds Series 2008A</v>
          </cell>
          <cell r="I1095">
            <v>2008</v>
          </cell>
          <cell r="L1095">
            <v>10000000</v>
          </cell>
        </row>
        <row r="1096">
          <cell r="E1096" t="str">
            <v>SPAP: Flood 2007</v>
          </cell>
          <cell r="I1096">
            <v>2008</v>
          </cell>
          <cell r="L1096">
            <v>221000</v>
          </cell>
        </row>
        <row r="1097">
          <cell r="E1097" t="str">
            <v>Clean Water SRF Bond Fund</v>
          </cell>
          <cell r="I1097">
            <v>2008</v>
          </cell>
          <cell r="L1097">
            <v>1965098</v>
          </cell>
        </row>
        <row r="1098">
          <cell r="E1098" t="str">
            <v>SPAP: Flood 2007</v>
          </cell>
          <cell r="I1098">
            <v>2008</v>
          </cell>
          <cell r="L1098">
            <v>185848.08</v>
          </cell>
        </row>
        <row r="1099">
          <cell r="E1099" t="str">
            <v>Clean Water Legacy: Small Comm Tech Assist</v>
          </cell>
          <cell r="I1099">
            <v>2008</v>
          </cell>
          <cell r="L1099">
            <v>17484.47</v>
          </cell>
        </row>
        <row r="1100">
          <cell r="E1100" t="str">
            <v>Clean Water Legacy: Small Comm Tech Assist</v>
          </cell>
          <cell r="I1100">
            <v>2008</v>
          </cell>
          <cell r="L1100">
            <v>20999.9</v>
          </cell>
        </row>
        <row r="1101">
          <cell r="E1101" t="str">
            <v>WIF: Corrective Action 2006</v>
          </cell>
          <cell r="I1101">
            <v>2008</v>
          </cell>
          <cell r="L1101">
            <v>64000</v>
          </cell>
        </row>
        <row r="1102">
          <cell r="E1102" t="str">
            <v>Clean Water Legacy: Small Comm Tech Assist</v>
          </cell>
          <cell r="I1102">
            <v>2008</v>
          </cell>
          <cell r="L1102">
            <v>18000</v>
          </cell>
        </row>
        <row r="1103">
          <cell r="E1103" t="str">
            <v>Clean Water SRF Bond Fund</v>
          </cell>
          <cell r="I1103">
            <v>2008</v>
          </cell>
          <cell r="L1103">
            <v>2100000</v>
          </cell>
        </row>
        <row r="1104">
          <cell r="E1104" t="str">
            <v>Clean Water SRF Bond Fund</v>
          </cell>
          <cell r="I1104">
            <v>2008</v>
          </cell>
          <cell r="L1104">
            <v>267407.16000000003</v>
          </cell>
        </row>
        <row r="1105">
          <cell r="E1105" t="str">
            <v>WIF: Corrective Action 2005</v>
          </cell>
          <cell r="I1105">
            <v>2008</v>
          </cell>
          <cell r="L1105">
            <v>918472</v>
          </cell>
        </row>
        <row r="1106">
          <cell r="E1106" t="str">
            <v>SPAP: Flood 2007</v>
          </cell>
          <cell r="I1106">
            <v>2008</v>
          </cell>
          <cell r="L1106">
            <v>130442.9</v>
          </cell>
        </row>
        <row r="1107">
          <cell r="E1107" t="str">
            <v>SPAP: Flood 2007</v>
          </cell>
          <cell r="I1107">
            <v>2008</v>
          </cell>
          <cell r="L1107">
            <v>21292.85</v>
          </cell>
        </row>
        <row r="1108">
          <cell r="E1108" t="str">
            <v>Clean Water Legacy: Small Comm Tech Assist</v>
          </cell>
          <cell r="I1108">
            <v>2008</v>
          </cell>
          <cell r="L1108">
            <v>14500</v>
          </cell>
        </row>
        <row r="1109">
          <cell r="E1109" t="str">
            <v>Clean Water Legacy: Phosphorous Reduction</v>
          </cell>
          <cell r="I1109">
            <v>2008</v>
          </cell>
          <cell r="L1109">
            <v>52728</v>
          </cell>
        </row>
        <row r="1110">
          <cell r="E1110" t="str">
            <v>SPAP: Flood 2007</v>
          </cell>
          <cell r="I1110">
            <v>2008</v>
          </cell>
          <cell r="L1110">
            <v>73164.53</v>
          </cell>
        </row>
        <row r="1111">
          <cell r="E1111" t="str">
            <v>Clean Water Legacy: Total Max Daily Load</v>
          </cell>
          <cell r="I1111">
            <v>2008</v>
          </cell>
          <cell r="L1111">
            <v>600000</v>
          </cell>
        </row>
        <row r="1112">
          <cell r="E1112" t="str">
            <v>WIF: General-RD Match</v>
          </cell>
          <cell r="I1112">
            <v>2008</v>
          </cell>
          <cell r="L1112">
            <v>140000</v>
          </cell>
        </row>
        <row r="1113">
          <cell r="E1113" t="str">
            <v>Clean Water SRF Bond Fund</v>
          </cell>
          <cell r="I1113">
            <v>2008</v>
          </cell>
          <cell r="L1113">
            <v>471835.94</v>
          </cell>
        </row>
        <row r="1114">
          <cell r="E1114" t="str">
            <v>Drinking Water SRF Bond Fund</v>
          </cell>
          <cell r="I1114">
            <v>2008</v>
          </cell>
          <cell r="L1114">
            <v>515814.67</v>
          </cell>
        </row>
        <row r="1115">
          <cell r="E1115" t="str">
            <v>Clean Water Legacy: Total Max Daily Load</v>
          </cell>
          <cell r="I1115">
            <v>2008</v>
          </cell>
          <cell r="L1115">
            <v>449679.83</v>
          </cell>
        </row>
        <row r="1116">
          <cell r="E1116" t="str">
            <v>Drinking Water SRF Bond Fund</v>
          </cell>
          <cell r="I1116">
            <v>2008</v>
          </cell>
          <cell r="L1116">
            <v>1212760</v>
          </cell>
        </row>
        <row r="1117">
          <cell r="E1117" t="str">
            <v>SPAP: Flood 2007</v>
          </cell>
          <cell r="I1117">
            <v>2008</v>
          </cell>
          <cell r="L1117">
            <v>2151000</v>
          </cell>
        </row>
        <row r="1118">
          <cell r="E1118" t="str">
            <v>SPAP: Flood 2007</v>
          </cell>
          <cell r="I1118">
            <v>2008</v>
          </cell>
          <cell r="L1118">
            <v>1690000</v>
          </cell>
        </row>
        <row r="1119">
          <cell r="E1119" t="str">
            <v>SPAP: Flood 2007</v>
          </cell>
          <cell r="I1119">
            <v>2008</v>
          </cell>
          <cell r="L1119">
            <v>69550</v>
          </cell>
        </row>
        <row r="1120">
          <cell r="E1120" t="str">
            <v>Clean Water Legacy: Total Max Daily Load</v>
          </cell>
          <cell r="I1120">
            <v>2008</v>
          </cell>
          <cell r="L1120">
            <v>418600</v>
          </cell>
        </row>
        <row r="1121">
          <cell r="E1121" t="str">
            <v>WIF: General-RD Match</v>
          </cell>
          <cell r="I1121">
            <v>2008</v>
          </cell>
          <cell r="L1121">
            <v>168170</v>
          </cell>
        </row>
        <row r="1122">
          <cell r="E1122" t="str">
            <v>WIF: General-RD Match</v>
          </cell>
          <cell r="I1122">
            <v>2008</v>
          </cell>
          <cell r="L1122">
            <v>479492.97</v>
          </cell>
        </row>
        <row r="1123">
          <cell r="E1123" t="str">
            <v>Clean Water SRF Bond Fund</v>
          </cell>
          <cell r="I1123">
            <v>2008</v>
          </cell>
          <cell r="L1123">
            <v>132954.82</v>
          </cell>
        </row>
        <row r="1124">
          <cell r="E1124" t="str">
            <v>Drinking Water SRF Bond Fund</v>
          </cell>
          <cell r="I1124">
            <v>2008</v>
          </cell>
          <cell r="L1124">
            <v>150010.69</v>
          </cell>
        </row>
        <row r="1125">
          <cell r="E1125" t="str">
            <v>Meth Lab Cleanup Loans</v>
          </cell>
          <cell r="I1125">
            <v>2008</v>
          </cell>
          <cell r="L1125">
            <v>46000</v>
          </cell>
        </row>
        <row r="1126">
          <cell r="E1126" t="str">
            <v>Clean Water SRF Bond Fund</v>
          </cell>
          <cell r="I1126">
            <v>2008</v>
          </cell>
          <cell r="L1126">
            <v>2700000</v>
          </cell>
        </row>
        <row r="1127">
          <cell r="E1127" t="str">
            <v>Drinking Water SRF Bond Fund</v>
          </cell>
          <cell r="I1127">
            <v>2008</v>
          </cell>
          <cell r="L1127">
            <v>1113203.53</v>
          </cell>
        </row>
        <row r="1128">
          <cell r="E1128" t="str">
            <v>WIF: Corrective Action 2005</v>
          </cell>
          <cell r="I1128">
            <v>2009</v>
          </cell>
          <cell r="L1128">
            <v>1269085</v>
          </cell>
        </row>
        <row r="1129">
          <cell r="E1129" t="str">
            <v>TRLF Nonpledged</v>
          </cell>
          <cell r="I1129">
            <v>2009</v>
          </cell>
          <cell r="L1129">
            <v>2431500</v>
          </cell>
        </row>
        <row r="1130">
          <cell r="E1130" t="str">
            <v>Drinking Water SRF Bond Fund</v>
          </cell>
          <cell r="I1130">
            <v>2009</v>
          </cell>
          <cell r="L1130">
            <v>1387041.67</v>
          </cell>
        </row>
        <row r="1131">
          <cell r="E1131" t="str">
            <v>SPAP</v>
          </cell>
          <cell r="I1131">
            <v>2009</v>
          </cell>
          <cell r="L1131">
            <v>5282000</v>
          </cell>
        </row>
        <row r="1132">
          <cell r="E1132" t="str">
            <v>Clean Water SRF Bond Fund</v>
          </cell>
          <cell r="I1132">
            <v>2009</v>
          </cell>
          <cell r="L1132">
            <v>280571</v>
          </cell>
        </row>
        <row r="1133">
          <cell r="E1133" t="str">
            <v>WIF: General-Loan</v>
          </cell>
          <cell r="I1133">
            <v>2009</v>
          </cell>
          <cell r="L1133">
            <v>480000</v>
          </cell>
        </row>
        <row r="1134">
          <cell r="E1134" t="str">
            <v>Drinking Water SRF Bond Fund</v>
          </cell>
          <cell r="I1134">
            <v>2009</v>
          </cell>
          <cell r="L1134">
            <v>164195</v>
          </cell>
        </row>
        <row r="1135">
          <cell r="E1135" t="str">
            <v>Clean Water Legacy: Small Comm Tech Assist</v>
          </cell>
          <cell r="I1135">
            <v>2009</v>
          </cell>
          <cell r="L1135">
            <v>15000</v>
          </cell>
        </row>
        <row r="1136">
          <cell r="E1136" t="str">
            <v>Clean Water Legacy: Total Max Daily Load</v>
          </cell>
          <cell r="I1136">
            <v>2009</v>
          </cell>
          <cell r="L1136">
            <v>23000</v>
          </cell>
        </row>
        <row r="1137">
          <cell r="E1137" t="str">
            <v>Clean Water SRF Bond Fund</v>
          </cell>
          <cell r="I1137">
            <v>2009</v>
          </cell>
          <cell r="L1137">
            <v>1461216.33</v>
          </cell>
        </row>
        <row r="1138">
          <cell r="E1138" t="str">
            <v>Drinking Water SRF Nonpledged</v>
          </cell>
          <cell r="I1138">
            <v>2009</v>
          </cell>
          <cell r="L1138">
            <v>405339.93</v>
          </cell>
        </row>
        <row r="1139">
          <cell r="E1139" t="str">
            <v>Drinking Water SRF Bond Fund</v>
          </cell>
          <cell r="I1139">
            <v>2009</v>
          </cell>
          <cell r="L1139">
            <v>869657.77</v>
          </cell>
        </row>
        <row r="1140">
          <cell r="E1140" t="str">
            <v>Drinking Water SRF Bond Fund</v>
          </cell>
          <cell r="I1140">
            <v>2009</v>
          </cell>
          <cell r="L1140">
            <v>390054</v>
          </cell>
        </row>
        <row r="1141">
          <cell r="E1141" t="str">
            <v>Clean Water SRF Bond Fund</v>
          </cell>
          <cell r="I1141">
            <v>2009</v>
          </cell>
          <cell r="L1141">
            <v>253458.2</v>
          </cell>
        </row>
        <row r="1142">
          <cell r="E1142" t="str">
            <v>WIF: Corrective Action 2006</v>
          </cell>
          <cell r="I1142">
            <v>2009</v>
          </cell>
          <cell r="L1142">
            <v>35000</v>
          </cell>
        </row>
        <row r="1143">
          <cell r="E1143" t="str">
            <v>Clean Water SRF Bond Fund</v>
          </cell>
          <cell r="I1143">
            <v>2009</v>
          </cell>
          <cell r="L1143">
            <v>718928.72</v>
          </cell>
        </row>
        <row r="1144">
          <cell r="E1144" t="str">
            <v>Drinking Water SRF Nonpledged</v>
          </cell>
          <cell r="I1144">
            <v>2009</v>
          </cell>
          <cell r="L1144">
            <v>463799</v>
          </cell>
        </row>
        <row r="1145">
          <cell r="E1145" t="str">
            <v>Drinking Water SRF Bond Fund</v>
          </cell>
          <cell r="I1145">
            <v>2009</v>
          </cell>
          <cell r="L1145">
            <v>115950</v>
          </cell>
        </row>
        <row r="1146">
          <cell r="E1146" t="str">
            <v>Clean Water SRF Bond Fund</v>
          </cell>
          <cell r="I1146">
            <v>2009</v>
          </cell>
          <cell r="L1146">
            <v>42001362.359999999</v>
          </cell>
        </row>
        <row r="1147">
          <cell r="E1147" t="str">
            <v>WIF: General-Loan</v>
          </cell>
          <cell r="I1147">
            <v>2009</v>
          </cell>
          <cell r="L1147">
            <v>7000000</v>
          </cell>
        </row>
        <row r="1148">
          <cell r="E1148" t="str">
            <v>SPAP: Flood 2007</v>
          </cell>
          <cell r="I1148">
            <v>2009</v>
          </cell>
          <cell r="L1148">
            <v>38641.96</v>
          </cell>
        </row>
        <row r="1149">
          <cell r="E1149" t="str">
            <v>Clean Water Legacy: Small Comm Tech Assist</v>
          </cell>
          <cell r="I1149">
            <v>2009</v>
          </cell>
          <cell r="L1149">
            <v>7000</v>
          </cell>
        </row>
        <row r="1150">
          <cell r="E1150" t="str">
            <v>Clean Water SRF Bond Fund</v>
          </cell>
          <cell r="I1150">
            <v>2009</v>
          </cell>
          <cell r="L1150">
            <v>4012598</v>
          </cell>
        </row>
        <row r="1151">
          <cell r="E1151" t="str">
            <v>Drinking Water SRF Bond Fund</v>
          </cell>
          <cell r="I1151">
            <v>2009</v>
          </cell>
          <cell r="L1151">
            <v>4277500</v>
          </cell>
        </row>
        <row r="1152">
          <cell r="E1152" t="str">
            <v>SPAP</v>
          </cell>
          <cell r="I1152">
            <v>2009</v>
          </cell>
          <cell r="L1152">
            <v>5500000</v>
          </cell>
        </row>
        <row r="1153">
          <cell r="E1153" t="str">
            <v>Clean Water Legacy: Small Comm Tech Assist</v>
          </cell>
          <cell r="I1153">
            <v>2009</v>
          </cell>
          <cell r="L1153">
            <v>31999.97</v>
          </cell>
        </row>
        <row r="1154">
          <cell r="E1154" t="str">
            <v>Clean Water SRF Bond Fund</v>
          </cell>
          <cell r="I1154">
            <v>2009</v>
          </cell>
          <cell r="L1154">
            <v>807912.33</v>
          </cell>
        </row>
        <row r="1155">
          <cell r="E1155" t="str">
            <v>WIF: General-Loan</v>
          </cell>
          <cell r="I1155">
            <v>2009</v>
          </cell>
          <cell r="L1155">
            <v>282304.39</v>
          </cell>
        </row>
        <row r="1156">
          <cell r="E1156" t="str">
            <v>Clean Water Legacy: Small Comm Tech Assist</v>
          </cell>
          <cell r="I1156">
            <v>2009</v>
          </cell>
          <cell r="L1156">
            <v>0</v>
          </cell>
        </row>
        <row r="1157">
          <cell r="E1157" t="str">
            <v>Drinking Water SRF Bond Fund</v>
          </cell>
          <cell r="I1157">
            <v>2009</v>
          </cell>
          <cell r="L1157">
            <v>1203723.9099999999</v>
          </cell>
        </row>
        <row r="1158">
          <cell r="E1158" t="str">
            <v>Drinking Water SRF Bond Fund</v>
          </cell>
          <cell r="I1158">
            <v>2009</v>
          </cell>
          <cell r="L1158">
            <v>5064255.72</v>
          </cell>
        </row>
        <row r="1159">
          <cell r="E1159" t="str">
            <v>Clean Water SRF Bond Fund</v>
          </cell>
          <cell r="I1159">
            <v>2009</v>
          </cell>
          <cell r="L1159">
            <v>5517884.0700000003</v>
          </cell>
        </row>
        <row r="1160">
          <cell r="E1160" t="str">
            <v>Drinking Water SRF Bond Fund</v>
          </cell>
          <cell r="I1160">
            <v>2009</v>
          </cell>
          <cell r="L1160">
            <v>280647.5</v>
          </cell>
        </row>
        <row r="1161">
          <cell r="E1161" t="str">
            <v>SPAP: Flood 2007</v>
          </cell>
          <cell r="I1161">
            <v>2009</v>
          </cell>
          <cell r="L1161">
            <v>86189.97</v>
          </cell>
        </row>
        <row r="1162">
          <cell r="E1162" t="str">
            <v>SPAP: Flood 2007</v>
          </cell>
          <cell r="I1162">
            <v>2009</v>
          </cell>
          <cell r="L1162">
            <v>3162000.51</v>
          </cell>
        </row>
        <row r="1163">
          <cell r="E1163" t="str">
            <v>SPAP: Flood 2007</v>
          </cell>
          <cell r="I1163">
            <v>2009</v>
          </cell>
          <cell r="L1163">
            <v>284464</v>
          </cell>
        </row>
        <row r="1164">
          <cell r="E1164" t="str">
            <v>TRLF Nonpledged</v>
          </cell>
          <cell r="I1164">
            <v>2009</v>
          </cell>
          <cell r="L1164">
            <v>2500000</v>
          </cell>
        </row>
        <row r="1165">
          <cell r="E1165" t="str">
            <v>TRLF Nonpledged</v>
          </cell>
          <cell r="I1165">
            <v>2009</v>
          </cell>
          <cell r="L1165">
            <v>3466576.74</v>
          </cell>
        </row>
        <row r="1166">
          <cell r="E1166" t="str">
            <v>Clean Water SRF Bond Fund</v>
          </cell>
          <cell r="I1166">
            <v>2009</v>
          </cell>
          <cell r="L1166">
            <v>669848.92000000004</v>
          </cell>
        </row>
        <row r="1167">
          <cell r="E1167" t="str">
            <v>Clean Water SRF Bond Fund</v>
          </cell>
          <cell r="I1167">
            <v>2009</v>
          </cell>
          <cell r="L1167">
            <v>7700144.6899999995</v>
          </cell>
        </row>
        <row r="1168">
          <cell r="E1168" t="str">
            <v>Clean Water SRF Bond Fund</v>
          </cell>
          <cell r="I1168">
            <v>2009</v>
          </cell>
          <cell r="L1168">
            <v>32280686.670000002</v>
          </cell>
        </row>
        <row r="1169">
          <cell r="E1169" t="str">
            <v>TRLF Nonpledged</v>
          </cell>
          <cell r="I1169">
            <v>2009</v>
          </cell>
          <cell r="L1169">
            <v>2325000</v>
          </cell>
        </row>
        <row r="1170">
          <cell r="E1170" t="str">
            <v>TRLF Nonpledged</v>
          </cell>
          <cell r="I1170">
            <v>2009</v>
          </cell>
          <cell r="L1170">
            <v>1078587.28</v>
          </cell>
        </row>
        <row r="1171">
          <cell r="E1171" t="str">
            <v>WIF: Corrective Action 2005</v>
          </cell>
          <cell r="I1171">
            <v>2009</v>
          </cell>
          <cell r="L1171">
            <v>62500</v>
          </cell>
        </row>
        <row r="1172">
          <cell r="E1172" t="str">
            <v>WIF: Corrective Action 2006</v>
          </cell>
          <cell r="I1172">
            <v>2009</v>
          </cell>
          <cell r="L1172">
            <v>46284.959999999999</v>
          </cell>
        </row>
        <row r="1173">
          <cell r="E1173" t="str">
            <v>Clean Water Legacy: Total Max Daily Load</v>
          </cell>
          <cell r="I1173">
            <v>2009</v>
          </cell>
          <cell r="L1173">
            <v>500000</v>
          </cell>
        </row>
        <row r="1174">
          <cell r="E1174" t="str">
            <v>WIF: Corrective Action 2006</v>
          </cell>
          <cell r="I1174">
            <v>2009</v>
          </cell>
          <cell r="L1174">
            <v>563584.96</v>
          </cell>
        </row>
        <row r="1175">
          <cell r="E1175" t="str">
            <v>WIF: Corrective Action 2006</v>
          </cell>
          <cell r="I1175">
            <v>2009</v>
          </cell>
          <cell r="L1175">
            <v>481088.17</v>
          </cell>
        </row>
        <row r="1176">
          <cell r="E1176" t="str">
            <v>SPAP: Flood 2007</v>
          </cell>
          <cell r="I1176">
            <v>2009</v>
          </cell>
          <cell r="L1176">
            <v>50823.9</v>
          </cell>
        </row>
        <row r="1177">
          <cell r="E1177" t="str">
            <v>Clean Water SRF Bond Fund</v>
          </cell>
          <cell r="I1177">
            <v>2009</v>
          </cell>
          <cell r="L1177">
            <v>1889177.07</v>
          </cell>
        </row>
        <row r="1178">
          <cell r="E1178" t="str">
            <v>Clean Water SRF Bond Fund</v>
          </cell>
          <cell r="I1178">
            <v>2009</v>
          </cell>
          <cell r="L1178">
            <v>2962416</v>
          </cell>
        </row>
        <row r="1179">
          <cell r="E1179" t="str">
            <v>Drinking Water SRF Bond Fund</v>
          </cell>
          <cell r="I1179">
            <v>2009</v>
          </cell>
          <cell r="L1179">
            <v>2422209</v>
          </cell>
        </row>
        <row r="1180">
          <cell r="E1180" t="str">
            <v>TRLF Nonpledged</v>
          </cell>
          <cell r="I1180">
            <v>2009</v>
          </cell>
          <cell r="L1180">
            <v>3100836.8</v>
          </cell>
        </row>
        <row r="1181">
          <cell r="E1181" t="str">
            <v>Clean Water Legacy: Small Comm Tech Assist</v>
          </cell>
          <cell r="I1181">
            <v>2009</v>
          </cell>
          <cell r="L1181">
            <v>37700.519999999997</v>
          </cell>
        </row>
        <row r="1182">
          <cell r="E1182" t="str">
            <v>SPAP: Flood 2007</v>
          </cell>
          <cell r="I1182">
            <v>2009</v>
          </cell>
          <cell r="L1182">
            <v>16547.099999999999</v>
          </cell>
        </row>
        <row r="1183">
          <cell r="E1183" t="str">
            <v>WIF: Corrective Action 2006</v>
          </cell>
          <cell r="I1183">
            <v>2009</v>
          </cell>
          <cell r="L1183">
            <v>4174.42</v>
          </cell>
        </row>
        <row r="1184">
          <cell r="E1184" t="str">
            <v>Drinking Water SRF Bond Fund</v>
          </cell>
          <cell r="I1184">
            <v>2009</v>
          </cell>
          <cell r="L1184">
            <v>1321419.3</v>
          </cell>
        </row>
        <row r="1185">
          <cell r="E1185" t="str">
            <v>WIF: SPAP</v>
          </cell>
          <cell r="I1185">
            <v>2009</v>
          </cell>
          <cell r="L1185">
            <v>1153337.5</v>
          </cell>
        </row>
        <row r="1186">
          <cell r="E1186" t="str">
            <v>WIF: Corrective Action 2006</v>
          </cell>
          <cell r="I1186">
            <v>2009</v>
          </cell>
          <cell r="L1186">
            <v>1062670.49</v>
          </cell>
        </row>
        <row r="1187">
          <cell r="E1187" t="str">
            <v>SPAP: Flood 2007</v>
          </cell>
          <cell r="I1187">
            <v>2009</v>
          </cell>
          <cell r="L1187">
            <v>36875</v>
          </cell>
        </row>
        <row r="1188">
          <cell r="E1188" t="str">
            <v>Drinking Water SRF Bond Fund</v>
          </cell>
          <cell r="I1188">
            <v>2009</v>
          </cell>
          <cell r="L1188">
            <v>6167900.71</v>
          </cell>
        </row>
        <row r="1189">
          <cell r="E1189" t="str">
            <v>Clean Water SRF Bond Fund</v>
          </cell>
          <cell r="I1189">
            <v>2009</v>
          </cell>
          <cell r="L1189">
            <v>320500</v>
          </cell>
        </row>
        <row r="1190">
          <cell r="E1190" t="str">
            <v>Clean Water SRF Nonpledged</v>
          </cell>
          <cell r="I1190">
            <v>2009</v>
          </cell>
          <cell r="L1190">
            <v>5999619</v>
          </cell>
        </row>
        <row r="1191">
          <cell r="E1191" t="str">
            <v>Clean Water SRF Bond Fund</v>
          </cell>
          <cell r="I1191">
            <v>2009</v>
          </cell>
          <cell r="L1191">
            <v>3730248.9699999997</v>
          </cell>
        </row>
        <row r="1192">
          <cell r="E1192" t="str">
            <v>Drinking Water SRF Nonpledged</v>
          </cell>
          <cell r="I1192">
            <v>2009</v>
          </cell>
          <cell r="L1192">
            <v>173917</v>
          </cell>
        </row>
        <row r="1193">
          <cell r="E1193" t="str">
            <v>Drinking Water SRF Bond Fund</v>
          </cell>
          <cell r="I1193">
            <v>2009</v>
          </cell>
          <cell r="L1193">
            <v>695668</v>
          </cell>
        </row>
        <row r="1194">
          <cell r="E1194" t="str">
            <v>SPAP: Flood 2007</v>
          </cell>
          <cell r="I1194">
            <v>2009</v>
          </cell>
          <cell r="L1194">
            <v>3939</v>
          </cell>
        </row>
        <row r="1195">
          <cell r="E1195" t="str">
            <v>Clean Water SRF Bond Fund</v>
          </cell>
          <cell r="I1195">
            <v>2009</v>
          </cell>
          <cell r="L1195">
            <v>1070749.95</v>
          </cell>
        </row>
        <row r="1196">
          <cell r="E1196" t="str">
            <v>Clean Water SRF Nonpledged</v>
          </cell>
          <cell r="I1196">
            <v>2009</v>
          </cell>
          <cell r="L1196">
            <v>472385</v>
          </cell>
        </row>
        <row r="1197">
          <cell r="E1197" t="str">
            <v>Clean Water SRF Bond Fund</v>
          </cell>
          <cell r="I1197">
            <v>2009</v>
          </cell>
          <cell r="L1197">
            <v>1889541</v>
          </cell>
        </row>
        <row r="1198">
          <cell r="E1198" t="str">
            <v>Clean Water SRF Nonpledged</v>
          </cell>
          <cell r="I1198">
            <v>2009</v>
          </cell>
          <cell r="L1198">
            <v>4183384</v>
          </cell>
        </row>
        <row r="1199">
          <cell r="E1199" t="str">
            <v>Clean Water SRF Bond Fund</v>
          </cell>
          <cell r="I1199">
            <v>2009</v>
          </cell>
          <cell r="L1199">
            <v>796835</v>
          </cell>
        </row>
        <row r="1200">
          <cell r="E1200" t="str">
            <v>WIF: SPAP</v>
          </cell>
          <cell r="I1200">
            <v>2009</v>
          </cell>
          <cell r="L1200">
            <v>1854126.93</v>
          </cell>
        </row>
        <row r="1201">
          <cell r="E1201" t="str">
            <v>Clean Water SRF Nonpledged</v>
          </cell>
          <cell r="I1201">
            <v>2009</v>
          </cell>
          <cell r="L1201">
            <v>4472523</v>
          </cell>
        </row>
        <row r="1202">
          <cell r="E1202" t="str">
            <v>Clean Water SRF Bond Fund</v>
          </cell>
          <cell r="I1202">
            <v>2009</v>
          </cell>
          <cell r="L1202">
            <v>8913742.0099999998</v>
          </cell>
        </row>
        <row r="1203">
          <cell r="E1203" t="str">
            <v>Clean Water SRF Nonpledged</v>
          </cell>
          <cell r="I1203">
            <v>2009</v>
          </cell>
          <cell r="L1203">
            <v>316734.40000000002</v>
          </cell>
        </row>
        <row r="1204">
          <cell r="E1204" t="str">
            <v>Clean Water SRF Bond Fund</v>
          </cell>
          <cell r="I1204">
            <v>2009</v>
          </cell>
          <cell r="L1204">
            <v>48111.19</v>
          </cell>
        </row>
        <row r="1205">
          <cell r="E1205" t="str">
            <v>Drinking Water SRF Nonpledged</v>
          </cell>
          <cell r="I1205">
            <v>2009</v>
          </cell>
          <cell r="L1205">
            <v>57858</v>
          </cell>
        </row>
        <row r="1206">
          <cell r="E1206" t="str">
            <v>Drinking Water SRF Bond Fund</v>
          </cell>
          <cell r="I1206">
            <v>2009</v>
          </cell>
          <cell r="L1206">
            <v>190933.07</v>
          </cell>
        </row>
        <row r="1207">
          <cell r="E1207" t="str">
            <v>Clean Water SRF Nonpledged</v>
          </cell>
          <cell r="I1207">
            <v>2009</v>
          </cell>
          <cell r="L1207">
            <v>683201</v>
          </cell>
        </row>
        <row r="1208">
          <cell r="E1208" t="str">
            <v>Clean Water SRF Bond Fund</v>
          </cell>
          <cell r="I1208">
            <v>2009</v>
          </cell>
          <cell r="L1208">
            <v>130134</v>
          </cell>
        </row>
        <row r="1209">
          <cell r="E1209" t="str">
            <v>Clean Water SRF Nonpledged</v>
          </cell>
          <cell r="I1209">
            <v>2009</v>
          </cell>
          <cell r="L1209">
            <v>258062</v>
          </cell>
        </row>
        <row r="1210">
          <cell r="E1210" t="str">
            <v>Clean Water SRF Bond Fund</v>
          </cell>
          <cell r="I1210">
            <v>2009</v>
          </cell>
          <cell r="L1210">
            <v>25588.57</v>
          </cell>
        </row>
        <row r="1211">
          <cell r="E1211" t="str">
            <v>Clean Water SRF Bond Fund</v>
          </cell>
          <cell r="I1211">
            <v>2009</v>
          </cell>
          <cell r="L1211">
            <v>25966788.23</v>
          </cell>
        </row>
        <row r="1212">
          <cell r="E1212" t="str">
            <v>Drinking Water SRF Nonpledged</v>
          </cell>
          <cell r="I1212">
            <v>2009</v>
          </cell>
          <cell r="L1212">
            <v>288746</v>
          </cell>
        </row>
        <row r="1213">
          <cell r="E1213" t="str">
            <v>Drinking Water SRF Bond Fund</v>
          </cell>
          <cell r="I1213">
            <v>2009</v>
          </cell>
          <cell r="L1213">
            <v>79748</v>
          </cell>
        </row>
        <row r="1214">
          <cell r="E1214" t="str">
            <v>Drinking Water SRF Nonpledged</v>
          </cell>
          <cell r="I1214">
            <v>2010</v>
          </cell>
          <cell r="L1214">
            <v>534838.18999999994</v>
          </cell>
        </row>
        <row r="1215">
          <cell r="E1215" t="str">
            <v>Drinking Water SRF Bond Fund</v>
          </cell>
          <cell r="I1215">
            <v>2010</v>
          </cell>
          <cell r="L1215">
            <v>87461.34</v>
          </cell>
        </row>
        <row r="1216">
          <cell r="E1216" t="str">
            <v>Clean Water SRF Nonpledged</v>
          </cell>
          <cell r="I1216">
            <v>2010</v>
          </cell>
          <cell r="L1216">
            <v>614717</v>
          </cell>
        </row>
        <row r="1217">
          <cell r="E1217" t="str">
            <v>Clean Water SRF Bond Fund</v>
          </cell>
          <cell r="I1217">
            <v>2010</v>
          </cell>
          <cell r="L1217">
            <v>164273.79</v>
          </cell>
        </row>
        <row r="1218">
          <cell r="E1218" t="str">
            <v>Drinking Water SRF Nonpledged</v>
          </cell>
          <cell r="I1218">
            <v>2010</v>
          </cell>
          <cell r="L1218">
            <v>881907</v>
          </cell>
        </row>
        <row r="1219">
          <cell r="E1219" t="str">
            <v>Drinking Water SRF Bond Fund</v>
          </cell>
          <cell r="I1219">
            <v>2010</v>
          </cell>
          <cell r="L1219">
            <v>95897.43</v>
          </cell>
        </row>
        <row r="1220">
          <cell r="E1220" t="str">
            <v>Drinking Water SRF Nonpledged</v>
          </cell>
          <cell r="I1220">
            <v>2010</v>
          </cell>
          <cell r="L1220">
            <v>182500</v>
          </cell>
        </row>
        <row r="1221">
          <cell r="E1221" t="str">
            <v>Drinking Water SRF Bond Fund</v>
          </cell>
          <cell r="I1221">
            <v>2010</v>
          </cell>
          <cell r="L1221">
            <v>647312.16</v>
          </cell>
        </row>
        <row r="1222">
          <cell r="E1222" t="str">
            <v>Drinking Water SRF Nonpledged</v>
          </cell>
          <cell r="I1222">
            <v>2010</v>
          </cell>
          <cell r="L1222">
            <v>88165</v>
          </cell>
        </row>
        <row r="1223">
          <cell r="E1223" t="str">
            <v>Drinking Water SRF Bond Fund</v>
          </cell>
          <cell r="I1223">
            <v>2010</v>
          </cell>
          <cell r="L1223">
            <v>352662</v>
          </cell>
        </row>
        <row r="1224">
          <cell r="E1224" t="str">
            <v>Clean Water SRF Nonpledged</v>
          </cell>
          <cell r="I1224">
            <v>2010</v>
          </cell>
          <cell r="L1224">
            <v>6000000</v>
          </cell>
        </row>
        <row r="1225">
          <cell r="E1225" t="str">
            <v>Clean Water SRF Bond Fund</v>
          </cell>
          <cell r="I1225">
            <v>2010</v>
          </cell>
          <cell r="L1225">
            <v>9335004.3399999999</v>
          </cell>
        </row>
        <row r="1226">
          <cell r="E1226" t="str">
            <v>Clean Water Legacy: Total Max Daily Load</v>
          </cell>
          <cell r="I1226">
            <v>2010</v>
          </cell>
          <cell r="L1226">
            <v>505050</v>
          </cell>
        </row>
        <row r="1227">
          <cell r="E1227" t="str">
            <v>Clean Water SRF Nonpledged</v>
          </cell>
          <cell r="I1227">
            <v>2010</v>
          </cell>
          <cell r="L1227">
            <v>412000</v>
          </cell>
        </row>
        <row r="1228">
          <cell r="E1228" t="str">
            <v>Clean Water SRF Bond Fund</v>
          </cell>
          <cell r="I1228">
            <v>2010</v>
          </cell>
          <cell r="L1228">
            <v>1623389.94</v>
          </cell>
        </row>
        <row r="1229">
          <cell r="E1229" t="str">
            <v>Clean Water SRF Nonpledged</v>
          </cell>
          <cell r="I1229">
            <v>2010</v>
          </cell>
          <cell r="L1229">
            <v>989164</v>
          </cell>
        </row>
        <row r="1230">
          <cell r="E1230" t="str">
            <v>Clean Water SRF Bond Fund</v>
          </cell>
          <cell r="I1230">
            <v>2010</v>
          </cell>
          <cell r="L1230">
            <v>699229.59</v>
          </cell>
        </row>
        <row r="1231">
          <cell r="E1231" t="str">
            <v>Clean Water Legacy: Total Max Daily Load</v>
          </cell>
          <cell r="I1231">
            <v>2010</v>
          </cell>
          <cell r="L1231">
            <v>317130</v>
          </cell>
        </row>
        <row r="1232">
          <cell r="E1232" t="str">
            <v>Clean Water SRF Nonpledged</v>
          </cell>
          <cell r="I1232">
            <v>2010</v>
          </cell>
          <cell r="L1232">
            <v>2841366</v>
          </cell>
        </row>
        <row r="1233">
          <cell r="E1233" t="str">
            <v>Clean Water SRF Bond Fund</v>
          </cell>
          <cell r="I1233">
            <v>2010</v>
          </cell>
          <cell r="L1233">
            <v>538494.66</v>
          </cell>
        </row>
        <row r="1234">
          <cell r="E1234" t="str">
            <v>SPAP: Flood 2007</v>
          </cell>
          <cell r="I1234">
            <v>2010</v>
          </cell>
          <cell r="L1234">
            <v>39835</v>
          </cell>
        </row>
        <row r="1235">
          <cell r="E1235" t="str">
            <v>Clean Water SRF Nonpledged</v>
          </cell>
          <cell r="I1235">
            <v>2010</v>
          </cell>
          <cell r="L1235">
            <v>2000000</v>
          </cell>
        </row>
        <row r="1236">
          <cell r="E1236" t="str">
            <v>Clean Water SRF Bond Fund</v>
          </cell>
          <cell r="I1236">
            <v>2010</v>
          </cell>
          <cell r="L1236">
            <v>23332461.09</v>
          </cell>
        </row>
        <row r="1237">
          <cell r="E1237" t="str">
            <v>Clean Water Legacy: Small Comm Tech Assist</v>
          </cell>
          <cell r="I1237">
            <v>2010</v>
          </cell>
          <cell r="L1237">
            <v>23500</v>
          </cell>
        </row>
        <row r="1238">
          <cell r="E1238" t="str">
            <v>Clean Water SRF Nonpledged</v>
          </cell>
          <cell r="I1238">
            <v>2010</v>
          </cell>
          <cell r="L1238">
            <v>500328</v>
          </cell>
        </row>
        <row r="1239">
          <cell r="E1239" t="str">
            <v>Clean Water SRF Bond Fund</v>
          </cell>
          <cell r="I1239">
            <v>2010</v>
          </cell>
          <cell r="L1239">
            <v>95301</v>
          </cell>
        </row>
        <row r="1240">
          <cell r="E1240" t="str">
            <v>Clean Water Legacy: Small Comm Tech Assist</v>
          </cell>
          <cell r="I1240">
            <v>2010</v>
          </cell>
          <cell r="L1240">
            <v>18500</v>
          </cell>
        </row>
        <row r="1241">
          <cell r="E1241" t="str">
            <v>Clean Water SRF Nonpledged</v>
          </cell>
          <cell r="I1241">
            <v>2010</v>
          </cell>
          <cell r="L1241">
            <v>258531</v>
          </cell>
        </row>
        <row r="1242">
          <cell r="E1242" t="str">
            <v>Clean Water SRF Bond Fund</v>
          </cell>
          <cell r="I1242">
            <v>2010</v>
          </cell>
          <cell r="L1242">
            <v>1034122</v>
          </cell>
        </row>
        <row r="1243">
          <cell r="E1243" t="str">
            <v>Drinking Water SRF Nonpledged</v>
          </cell>
          <cell r="I1243">
            <v>2010</v>
          </cell>
          <cell r="L1243">
            <v>263516</v>
          </cell>
        </row>
        <row r="1244">
          <cell r="E1244" t="str">
            <v>Drinking Water SRF Bond Fund</v>
          </cell>
          <cell r="I1244">
            <v>2010</v>
          </cell>
          <cell r="L1244">
            <v>50193</v>
          </cell>
        </row>
        <row r="1245">
          <cell r="E1245" t="str">
            <v>Clean Water SRF Bond Fund</v>
          </cell>
          <cell r="I1245">
            <v>2010</v>
          </cell>
          <cell r="L1245">
            <v>628306.75</v>
          </cell>
        </row>
        <row r="1246">
          <cell r="E1246" t="str">
            <v>Drinking Water SRF Nonpledged</v>
          </cell>
          <cell r="I1246">
            <v>2010</v>
          </cell>
          <cell r="L1246">
            <v>948000</v>
          </cell>
        </row>
        <row r="1247">
          <cell r="E1247" t="str">
            <v>Drinking Water SRF Bond Fund</v>
          </cell>
          <cell r="I1247">
            <v>2010</v>
          </cell>
          <cell r="L1247">
            <v>3592532.9</v>
          </cell>
        </row>
        <row r="1248">
          <cell r="E1248" t="str">
            <v>Drinking Water SRF Nonpledged</v>
          </cell>
          <cell r="I1248">
            <v>2010</v>
          </cell>
          <cell r="L1248">
            <v>74009</v>
          </cell>
        </row>
        <row r="1249">
          <cell r="E1249" t="str">
            <v>Drinking Water SRF Bond Fund</v>
          </cell>
          <cell r="I1249">
            <v>2010</v>
          </cell>
          <cell r="L1249">
            <v>296036</v>
          </cell>
        </row>
        <row r="1250">
          <cell r="E1250" t="str">
            <v>Clean Water Legacy: Total Max Daily Load</v>
          </cell>
          <cell r="I1250">
            <v>2010</v>
          </cell>
          <cell r="L1250">
            <v>2192935</v>
          </cell>
        </row>
        <row r="1251">
          <cell r="E1251" t="str">
            <v>Drinking Water SRF Nonpledged</v>
          </cell>
          <cell r="I1251">
            <v>2010</v>
          </cell>
          <cell r="L1251">
            <v>2942210</v>
          </cell>
        </row>
        <row r="1252">
          <cell r="E1252" t="str">
            <v>Drinking Water SRF Bond Fund</v>
          </cell>
          <cell r="I1252">
            <v>2010</v>
          </cell>
          <cell r="L1252">
            <v>15713534.41</v>
          </cell>
        </row>
        <row r="1253">
          <cell r="E1253" t="str">
            <v>Clean Water SRF Nonpledged</v>
          </cell>
          <cell r="I1253">
            <v>2010</v>
          </cell>
          <cell r="L1253">
            <v>8196250</v>
          </cell>
        </row>
        <row r="1254">
          <cell r="E1254" t="str">
            <v>Clean Water SRF Bond Fund</v>
          </cell>
          <cell r="I1254">
            <v>2010</v>
          </cell>
          <cell r="L1254">
            <v>30588750</v>
          </cell>
        </row>
        <row r="1255">
          <cell r="E1255" t="str">
            <v>Drinking Water SRF Bond Fund</v>
          </cell>
          <cell r="I1255">
            <v>2010</v>
          </cell>
          <cell r="L1255">
            <v>3623606.38</v>
          </cell>
        </row>
        <row r="1256">
          <cell r="E1256" t="str">
            <v>Clean Water SRF Nonpledged</v>
          </cell>
          <cell r="I1256">
            <v>2010</v>
          </cell>
          <cell r="L1256">
            <v>1771512</v>
          </cell>
        </row>
        <row r="1257">
          <cell r="E1257" t="str">
            <v>Clean Water SRF Bond Fund</v>
          </cell>
          <cell r="I1257">
            <v>2010</v>
          </cell>
          <cell r="L1257">
            <v>7086048</v>
          </cell>
        </row>
        <row r="1258">
          <cell r="E1258" t="str">
            <v>WIF: General-Loan</v>
          </cell>
          <cell r="I1258">
            <v>2010</v>
          </cell>
          <cell r="L1258">
            <v>6000000</v>
          </cell>
        </row>
        <row r="1259">
          <cell r="E1259" t="str">
            <v>Drinking Water SRF Nonpledged</v>
          </cell>
          <cell r="I1259">
            <v>2010</v>
          </cell>
          <cell r="L1259">
            <v>187690</v>
          </cell>
        </row>
        <row r="1260">
          <cell r="E1260" t="str">
            <v>Drinking Water SRF Bond Fund</v>
          </cell>
          <cell r="I1260">
            <v>2010</v>
          </cell>
          <cell r="L1260">
            <v>681502.35</v>
          </cell>
        </row>
        <row r="1261">
          <cell r="E1261" t="str">
            <v>Clean Water Legacy: Small Comm Tech Assist</v>
          </cell>
          <cell r="I1261">
            <v>2010</v>
          </cell>
          <cell r="L1261">
            <v>6500</v>
          </cell>
        </row>
        <row r="1262">
          <cell r="E1262" t="str">
            <v>Clean Water SRF Nonpledged</v>
          </cell>
          <cell r="I1262">
            <v>2010</v>
          </cell>
          <cell r="L1262">
            <v>447179</v>
          </cell>
        </row>
        <row r="1263">
          <cell r="E1263" t="str">
            <v>Clean Water SRF Bond Fund</v>
          </cell>
          <cell r="I1263">
            <v>2010</v>
          </cell>
          <cell r="L1263">
            <v>1711867.43</v>
          </cell>
        </row>
        <row r="1264">
          <cell r="E1264" t="str">
            <v>Clean Water SRF Bond Fund</v>
          </cell>
          <cell r="I1264">
            <v>2010</v>
          </cell>
          <cell r="L1264">
            <v>49411250</v>
          </cell>
        </row>
        <row r="1265">
          <cell r="E1265" t="str">
            <v>Clean Water SRF Nonpledged</v>
          </cell>
          <cell r="I1265">
            <v>2010</v>
          </cell>
          <cell r="L1265">
            <v>2000000</v>
          </cell>
        </row>
        <row r="1266">
          <cell r="E1266" t="str">
            <v>Clean Water SRF Bond Fund</v>
          </cell>
          <cell r="I1266">
            <v>2010</v>
          </cell>
          <cell r="L1266">
            <v>13470120</v>
          </cell>
        </row>
        <row r="1267">
          <cell r="E1267" t="str">
            <v>WIF: General-RD Match</v>
          </cell>
          <cell r="I1267">
            <v>2010</v>
          </cell>
          <cell r="L1267">
            <v>549000</v>
          </cell>
        </row>
        <row r="1268">
          <cell r="E1268" t="str">
            <v>WIF: General-RD Match</v>
          </cell>
          <cell r="I1268">
            <v>2010</v>
          </cell>
          <cell r="L1268">
            <v>884000</v>
          </cell>
        </row>
        <row r="1269">
          <cell r="E1269" t="str">
            <v>Drinking Water SRF Nonpledged</v>
          </cell>
          <cell r="I1269">
            <v>2010</v>
          </cell>
          <cell r="L1269">
            <v>1894732</v>
          </cell>
        </row>
        <row r="1270">
          <cell r="E1270" t="str">
            <v>Drinking Water SRF Bond Fund</v>
          </cell>
          <cell r="I1270">
            <v>2010</v>
          </cell>
          <cell r="L1270">
            <v>360901</v>
          </cell>
        </row>
        <row r="1271">
          <cell r="E1271" t="str">
            <v>Clean Water SRF Bond Fund</v>
          </cell>
          <cell r="I1271">
            <v>2010</v>
          </cell>
          <cell r="L1271">
            <v>878760.6</v>
          </cell>
        </row>
        <row r="1272">
          <cell r="E1272" t="str">
            <v>Clean Water SRF Bond Fund</v>
          </cell>
          <cell r="I1272">
            <v>2010</v>
          </cell>
          <cell r="L1272">
            <v>2221069.86</v>
          </cell>
        </row>
        <row r="1273">
          <cell r="E1273" t="str">
            <v>Drinking Water SRF Nonpledged</v>
          </cell>
          <cell r="I1273">
            <v>2010</v>
          </cell>
          <cell r="L1273">
            <v>1309574</v>
          </cell>
        </row>
        <row r="1274">
          <cell r="E1274" t="str">
            <v>Drinking Water SRF Bond Fund</v>
          </cell>
          <cell r="I1274">
            <v>2010</v>
          </cell>
          <cell r="L1274">
            <v>1269280.8500000001</v>
          </cell>
        </row>
        <row r="1275">
          <cell r="E1275" t="str">
            <v>Clean Water SRF Bond Fund</v>
          </cell>
          <cell r="I1275">
            <v>2010</v>
          </cell>
          <cell r="L1275">
            <v>652227.85</v>
          </cell>
        </row>
        <row r="1276">
          <cell r="E1276" t="str">
            <v>Drinking Water SRF Bond Fund</v>
          </cell>
          <cell r="I1276">
            <v>2010</v>
          </cell>
          <cell r="L1276">
            <v>286461</v>
          </cell>
        </row>
        <row r="1277">
          <cell r="E1277" t="str">
            <v>Drinking Water SRF Nonpledged</v>
          </cell>
          <cell r="I1277">
            <v>2010</v>
          </cell>
          <cell r="L1277">
            <v>360676</v>
          </cell>
        </row>
        <row r="1278">
          <cell r="E1278" t="str">
            <v>Drinking Water SRF Bond Fund</v>
          </cell>
          <cell r="I1278">
            <v>2010</v>
          </cell>
          <cell r="L1278">
            <v>242741.16</v>
          </cell>
        </row>
        <row r="1279">
          <cell r="E1279" t="str">
            <v>Clean Water SRF Bond Fund</v>
          </cell>
          <cell r="I1279">
            <v>2010</v>
          </cell>
          <cell r="L1279">
            <v>599250</v>
          </cell>
        </row>
        <row r="1280">
          <cell r="E1280" t="str">
            <v>Drinking Water SRF Nonpledged</v>
          </cell>
          <cell r="I1280">
            <v>2010</v>
          </cell>
          <cell r="L1280">
            <v>2268930</v>
          </cell>
        </row>
        <row r="1281">
          <cell r="E1281" t="str">
            <v>Drinking Water SRF Bond Fund</v>
          </cell>
          <cell r="I1281">
            <v>2010</v>
          </cell>
          <cell r="L1281">
            <v>6083071.4299999997</v>
          </cell>
        </row>
        <row r="1282">
          <cell r="E1282" t="str">
            <v>Drinking Water SRF Bond Fund</v>
          </cell>
          <cell r="I1282">
            <v>2010</v>
          </cell>
          <cell r="L1282">
            <v>804806.92</v>
          </cell>
        </row>
        <row r="1283">
          <cell r="E1283" t="str">
            <v>Drinking Water SRF Bond Fund</v>
          </cell>
          <cell r="I1283">
            <v>2010</v>
          </cell>
          <cell r="L1283">
            <v>1668813.33</v>
          </cell>
        </row>
        <row r="1284">
          <cell r="E1284" t="str">
            <v>Clean Water SRF Nonpledged</v>
          </cell>
          <cell r="I1284">
            <v>2010</v>
          </cell>
          <cell r="L1284">
            <v>599379</v>
          </cell>
        </row>
        <row r="1285">
          <cell r="E1285" t="str">
            <v>Clean Water SRF Bond Fund</v>
          </cell>
          <cell r="I1285">
            <v>2010</v>
          </cell>
          <cell r="L1285">
            <v>13752.850000000006</v>
          </cell>
        </row>
        <row r="1286">
          <cell r="E1286" t="str">
            <v>SPAP: Flood 2007</v>
          </cell>
          <cell r="I1286">
            <v>2010</v>
          </cell>
          <cell r="L1286">
            <v>1274049</v>
          </cell>
        </row>
        <row r="1287">
          <cell r="E1287" t="str">
            <v>Drinking Water SRF Nonpledged</v>
          </cell>
          <cell r="I1287">
            <v>2010</v>
          </cell>
          <cell r="L1287">
            <v>812077</v>
          </cell>
        </row>
        <row r="1288">
          <cell r="E1288" t="str">
            <v>Drinking Water SRF Bond Fund</v>
          </cell>
          <cell r="I1288">
            <v>2010</v>
          </cell>
          <cell r="L1288">
            <v>149537</v>
          </cell>
        </row>
        <row r="1289">
          <cell r="E1289" t="str">
            <v>Clean Water SRF Nonpledged</v>
          </cell>
          <cell r="I1289">
            <v>2010</v>
          </cell>
          <cell r="L1289">
            <v>1684178</v>
          </cell>
        </row>
        <row r="1290">
          <cell r="E1290" t="str">
            <v>Clean Water SRF Bond Fund</v>
          </cell>
          <cell r="I1290">
            <v>2010</v>
          </cell>
          <cell r="L1290">
            <v>26370231.240000002</v>
          </cell>
        </row>
        <row r="1291">
          <cell r="E1291" t="str">
            <v>WIF: General-RD Match</v>
          </cell>
          <cell r="I1291">
            <v>2010</v>
          </cell>
          <cell r="L1291">
            <v>588500</v>
          </cell>
        </row>
        <row r="1292">
          <cell r="E1292" t="str">
            <v>Clean Water SRF Bond Fund</v>
          </cell>
          <cell r="I1292">
            <v>2010</v>
          </cell>
          <cell r="L1292">
            <v>27663529.509999998</v>
          </cell>
        </row>
        <row r="1293">
          <cell r="E1293" t="str">
            <v>Drinking Water SRF Bond Fund</v>
          </cell>
          <cell r="I1293">
            <v>2010</v>
          </cell>
          <cell r="L1293">
            <v>1459111.43</v>
          </cell>
        </row>
        <row r="1294">
          <cell r="E1294" t="str">
            <v>Clean Water Legacy: Small Comm Tech Assist</v>
          </cell>
          <cell r="I1294">
            <v>2010</v>
          </cell>
          <cell r="L1294">
            <v>16450</v>
          </cell>
        </row>
        <row r="1295">
          <cell r="E1295" t="str">
            <v>Clean Water SRF Bond Fund</v>
          </cell>
          <cell r="I1295">
            <v>2010</v>
          </cell>
          <cell r="L1295">
            <v>2414150</v>
          </cell>
        </row>
        <row r="1296">
          <cell r="E1296" t="str">
            <v>Drinking Water SRF Nonpledged</v>
          </cell>
          <cell r="I1296">
            <v>2010</v>
          </cell>
          <cell r="L1296">
            <v>3040092</v>
          </cell>
        </row>
        <row r="1297">
          <cell r="E1297" t="str">
            <v>Drinking Water SRF Bond Fund</v>
          </cell>
          <cell r="I1297">
            <v>2010</v>
          </cell>
          <cell r="L1297">
            <v>19557660.449999999</v>
          </cell>
        </row>
        <row r="1298">
          <cell r="E1298" t="str">
            <v>Drinking Water SRF Nonpledged</v>
          </cell>
          <cell r="I1298">
            <v>2010</v>
          </cell>
          <cell r="L1298">
            <v>500000</v>
          </cell>
        </row>
        <row r="1299">
          <cell r="E1299" t="str">
            <v>Drinking Water SRF Nonpledged</v>
          </cell>
          <cell r="I1299">
            <v>2010</v>
          </cell>
          <cell r="L1299">
            <v>596874</v>
          </cell>
        </row>
        <row r="1300">
          <cell r="E1300" t="str">
            <v>Drinking Water SRF Bond Fund</v>
          </cell>
          <cell r="I1300">
            <v>2010</v>
          </cell>
          <cell r="L1300">
            <v>2175782.75</v>
          </cell>
        </row>
        <row r="1301">
          <cell r="E1301" t="str">
            <v>Clean Water SRF Bond Fund</v>
          </cell>
          <cell r="I1301">
            <v>2010</v>
          </cell>
          <cell r="L1301">
            <v>813910.35</v>
          </cell>
        </row>
        <row r="1302">
          <cell r="E1302" t="str">
            <v>Drinking Water SRF Bond Fund</v>
          </cell>
          <cell r="I1302">
            <v>2010</v>
          </cell>
          <cell r="L1302">
            <v>415042.92</v>
          </cell>
        </row>
        <row r="1303">
          <cell r="E1303" t="str">
            <v>Drinking Water SRF Bond Fund</v>
          </cell>
          <cell r="I1303">
            <v>2010</v>
          </cell>
          <cell r="L1303">
            <v>2100745</v>
          </cell>
        </row>
        <row r="1304">
          <cell r="E1304" t="str">
            <v>WIF: General-RD Match</v>
          </cell>
          <cell r="I1304">
            <v>2010</v>
          </cell>
          <cell r="L1304">
            <v>320000</v>
          </cell>
        </row>
        <row r="1305">
          <cell r="E1305" t="str">
            <v>Drinking Water SRF Nonpledged</v>
          </cell>
          <cell r="I1305">
            <v>2010</v>
          </cell>
          <cell r="L1305">
            <v>6892</v>
          </cell>
        </row>
        <row r="1306">
          <cell r="E1306" t="str">
            <v>Drinking Water SRF Bond Fund</v>
          </cell>
          <cell r="I1306">
            <v>2010</v>
          </cell>
          <cell r="L1306">
            <v>390616.97</v>
          </cell>
        </row>
        <row r="1307">
          <cell r="E1307" t="str">
            <v>Drinking Water SRF Nonpledged</v>
          </cell>
          <cell r="I1307">
            <v>2010</v>
          </cell>
          <cell r="L1307">
            <v>3935</v>
          </cell>
        </row>
        <row r="1308">
          <cell r="E1308" t="str">
            <v>Drinking Water SRF Nonpledged</v>
          </cell>
          <cell r="I1308">
            <v>2010</v>
          </cell>
          <cell r="L1308">
            <v>7456.25</v>
          </cell>
        </row>
        <row r="1309">
          <cell r="E1309" t="str">
            <v>Clean Water Legacy: Phosphorous Reduction</v>
          </cell>
          <cell r="I1309">
            <v>2010</v>
          </cell>
          <cell r="L1309">
            <v>500000</v>
          </cell>
        </row>
        <row r="1310">
          <cell r="E1310" t="str">
            <v>Drinking Water SRF Nonpledged</v>
          </cell>
          <cell r="I1310">
            <v>2010</v>
          </cell>
          <cell r="L1310">
            <v>10000</v>
          </cell>
        </row>
        <row r="1311">
          <cell r="E1311" t="str">
            <v>Drinking Water SRF Nonpledged</v>
          </cell>
          <cell r="I1311">
            <v>2010</v>
          </cell>
          <cell r="L1311">
            <v>3925</v>
          </cell>
        </row>
        <row r="1312">
          <cell r="E1312" t="str">
            <v>Drinking Water SRF Nonpledged</v>
          </cell>
          <cell r="I1312">
            <v>2010</v>
          </cell>
          <cell r="L1312">
            <v>3291.9</v>
          </cell>
        </row>
        <row r="1313">
          <cell r="E1313" t="str">
            <v>Drinking Water SRF Nonpledged</v>
          </cell>
          <cell r="I1313">
            <v>2010</v>
          </cell>
          <cell r="L1313">
            <v>5717</v>
          </cell>
        </row>
        <row r="1314">
          <cell r="E1314" t="str">
            <v>WIF: General-RD Match</v>
          </cell>
          <cell r="I1314">
            <v>2010</v>
          </cell>
          <cell r="L1314">
            <v>600000</v>
          </cell>
        </row>
        <row r="1315">
          <cell r="E1315" t="str">
            <v>Clean Water Legacy: Small Comm Tech Assist</v>
          </cell>
          <cell r="I1315">
            <v>2010</v>
          </cell>
          <cell r="L1315">
            <v>28000</v>
          </cell>
        </row>
        <row r="1316">
          <cell r="E1316" t="str">
            <v>Drinking Water SRF Bond Fund</v>
          </cell>
          <cell r="I1316">
            <v>2010</v>
          </cell>
          <cell r="L1316">
            <v>2568809.7799999998</v>
          </cell>
        </row>
        <row r="1317">
          <cell r="E1317" t="str">
            <v>Drinking Water SRF Nonpledged</v>
          </cell>
          <cell r="I1317">
            <v>2010</v>
          </cell>
          <cell r="L1317">
            <v>289671.67</v>
          </cell>
        </row>
        <row r="1318">
          <cell r="E1318" t="str">
            <v>Drinking Water SRF Bond Fund</v>
          </cell>
          <cell r="I1318">
            <v>2010</v>
          </cell>
          <cell r="L1318">
            <v>69190.2</v>
          </cell>
        </row>
        <row r="1319">
          <cell r="E1319" t="str">
            <v>Drinking Water SRF Bond Fund</v>
          </cell>
          <cell r="I1319">
            <v>2010</v>
          </cell>
          <cell r="L1319">
            <v>664863.97</v>
          </cell>
        </row>
        <row r="1320">
          <cell r="E1320" t="str">
            <v>Clean Water SRF Bond Fund</v>
          </cell>
          <cell r="I1320">
            <v>2010</v>
          </cell>
          <cell r="L1320">
            <v>0</v>
          </cell>
        </row>
        <row r="1321">
          <cell r="E1321" t="str">
            <v>Drinking Water SRF Bond Fund</v>
          </cell>
          <cell r="I1321">
            <v>2010</v>
          </cell>
          <cell r="L1321">
            <v>6229554.46</v>
          </cell>
        </row>
        <row r="1322">
          <cell r="E1322" t="str">
            <v>Clean Water Legacy: Small Comm Tech Assist</v>
          </cell>
          <cell r="I1322">
            <v>2010</v>
          </cell>
          <cell r="L1322">
            <v>38000</v>
          </cell>
        </row>
        <row r="1323">
          <cell r="E1323" t="str">
            <v>TRLF Nonpledged</v>
          </cell>
          <cell r="I1323">
            <v>2010</v>
          </cell>
          <cell r="L1323">
            <v>2465000</v>
          </cell>
        </row>
        <row r="1324">
          <cell r="E1324" t="str">
            <v>Drinking Water SRF Bond Fund</v>
          </cell>
          <cell r="I1324">
            <v>2010</v>
          </cell>
          <cell r="L1324">
            <v>418644</v>
          </cell>
        </row>
        <row r="1325">
          <cell r="E1325" t="str">
            <v>Drinking Water SRF Bond Fund</v>
          </cell>
          <cell r="I1325">
            <v>2010</v>
          </cell>
          <cell r="L1325">
            <v>840479.3</v>
          </cell>
        </row>
        <row r="1326">
          <cell r="E1326" t="str">
            <v>Clean Water SRF Bond Fund</v>
          </cell>
          <cell r="I1326">
            <v>2010</v>
          </cell>
          <cell r="L1326">
            <v>490429</v>
          </cell>
        </row>
        <row r="1327">
          <cell r="E1327" t="str">
            <v>Clean Water Legacy: Phosphorous Reduction</v>
          </cell>
          <cell r="I1327">
            <v>2010</v>
          </cell>
          <cell r="L1327">
            <v>500000</v>
          </cell>
        </row>
        <row r="1328">
          <cell r="E1328" t="str">
            <v>Drinking Water SRF Bond Fund</v>
          </cell>
          <cell r="I1328">
            <v>2010</v>
          </cell>
          <cell r="L1328">
            <v>692603.13</v>
          </cell>
        </row>
        <row r="1329">
          <cell r="E1329" t="str">
            <v>Drinking Water SRF Bond Fund</v>
          </cell>
          <cell r="I1329">
            <v>2010</v>
          </cell>
          <cell r="L1329">
            <v>1015970</v>
          </cell>
        </row>
        <row r="1330">
          <cell r="E1330" t="str">
            <v>Clean Water SRF Bond Fund</v>
          </cell>
          <cell r="I1330">
            <v>2010</v>
          </cell>
          <cell r="L1330">
            <v>40115015.490000002</v>
          </cell>
        </row>
        <row r="1331">
          <cell r="E1331" t="str">
            <v>TRLF Nonpledged</v>
          </cell>
          <cell r="I1331">
            <v>2010</v>
          </cell>
          <cell r="L1331">
            <v>329687</v>
          </cell>
        </row>
        <row r="1332">
          <cell r="E1332" t="str">
            <v>Clean Water SRF Bond Fund</v>
          </cell>
          <cell r="I1332">
            <v>2010</v>
          </cell>
          <cell r="L1332">
            <v>712478.9</v>
          </cell>
        </row>
        <row r="1333">
          <cell r="E1333" t="str">
            <v>WIF: General-Loan</v>
          </cell>
          <cell r="I1333">
            <v>2010</v>
          </cell>
          <cell r="L1333">
            <v>3158442.41</v>
          </cell>
        </row>
        <row r="1334">
          <cell r="E1334" t="str">
            <v>Clean Water Legacy: Phosphorous Reduction</v>
          </cell>
          <cell r="I1334">
            <v>2010</v>
          </cell>
          <cell r="L1334">
            <v>500000</v>
          </cell>
        </row>
        <row r="1335">
          <cell r="E1335" t="str">
            <v>Clean Water SRF Bond Fund</v>
          </cell>
          <cell r="I1335">
            <v>2010</v>
          </cell>
          <cell r="L1335">
            <v>752170.54999999981</v>
          </cell>
        </row>
        <row r="1336">
          <cell r="E1336" t="str">
            <v>WIF: General-Loan</v>
          </cell>
          <cell r="I1336">
            <v>2010</v>
          </cell>
          <cell r="L1336">
            <v>422641</v>
          </cell>
        </row>
        <row r="1337">
          <cell r="E1337" t="str">
            <v>Drinking Water SRF Bond Fund</v>
          </cell>
          <cell r="I1337">
            <v>2010</v>
          </cell>
          <cell r="L1337">
            <v>750448.63</v>
          </cell>
        </row>
        <row r="1338">
          <cell r="E1338" t="str">
            <v>Drinking Water SRF Nonpledged</v>
          </cell>
          <cell r="I1338">
            <v>2010</v>
          </cell>
          <cell r="L1338">
            <v>469183</v>
          </cell>
        </row>
        <row r="1339">
          <cell r="E1339" t="str">
            <v>Drinking Water SRF Bond Fund</v>
          </cell>
          <cell r="I1339">
            <v>2010</v>
          </cell>
          <cell r="L1339">
            <v>227751.21</v>
          </cell>
        </row>
        <row r="1340">
          <cell r="E1340" t="str">
            <v>Drinking Water SRF Bond Fund</v>
          </cell>
          <cell r="I1340">
            <v>2010</v>
          </cell>
          <cell r="L1340">
            <v>2262255</v>
          </cell>
        </row>
        <row r="1341">
          <cell r="E1341" t="str">
            <v>Clean Water Legacy: Phosphorous Reduction</v>
          </cell>
          <cell r="I1341">
            <v>2010</v>
          </cell>
          <cell r="L1341">
            <v>500000</v>
          </cell>
        </row>
        <row r="1342">
          <cell r="E1342" t="str">
            <v>Drinking Water SRF Bond Fund</v>
          </cell>
          <cell r="I1342">
            <v>2010</v>
          </cell>
          <cell r="L1342">
            <v>596692</v>
          </cell>
        </row>
        <row r="1343">
          <cell r="E1343" t="str">
            <v>Drinking Water SRF Bond Fund</v>
          </cell>
          <cell r="I1343">
            <v>2010</v>
          </cell>
          <cell r="L1343">
            <v>1088698.51</v>
          </cell>
        </row>
        <row r="1344">
          <cell r="E1344" t="str">
            <v>Clean Water Legacy: Phosphorous Reduction</v>
          </cell>
          <cell r="I1344">
            <v>2010</v>
          </cell>
          <cell r="L1344">
            <v>211057</v>
          </cell>
        </row>
        <row r="1345">
          <cell r="E1345" t="str">
            <v>WIF: General-RD Match</v>
          </cell>
          <cell r="I1345">
            <v>2010</v>
          </cell>
          <cell r="L1345">
            <v>1054000</v>
          </cell>
        </row>
        <row r="1346">
          <cell r="E1346" t="str">
            <v>Drinking Water SRF Bond Fund</v>
          </cell>
          <cell r="I1346">
            <v>2010</v>
          </cell>
          <cell r="L1346">
            <v>584900.57000000007</v>
          </cell>
        </row>
        <row r="1347">
          <cell r="E1347" t="str">
            <v>Clean Water SRF Bond Fund</v>
          </cell>
          <cell r="I1347">
            <v>2010</v>
          </cell>
          <cell r="L1347">
            <v>7084224.9400000004</v>
          </cell>
        </row>
        <row r="1348">
          <cell r="E1348" t="str">
            <v>Clean Water Legacy: Total Max Daily Load</v>
          </cell>
          <cell r="I1348">
            <v>2010</v>
          </cell>
          <cell r="L1348">
            <v>1446213</v>
          </cell>
        </row>
        <row r="1349">
          <cell r="E1349" t="str">
            <v>Drinking Water SRF Bond Fund</v>
          </cell>
          <cell r="I1349">
            <v>2010</v>
          </cell>
          <cell r="L1349">
            <v>385244</v>
          </cell>
        </row>
        <row r="1350">
          <cell r="E1350" t="str">
            <v>Clean Water SRF Bond Fund</v>
          </cell>
          <cell r="I1350">
            <v>2010</v>
          </cell>
          <cell r="L1350">
            <v>622458.53</v>
          </cell>
        </row>
        <row r="1351">
          <cell r="E1351" t="str">
            <v>WIF: General-Grant</v>
          </cell>
          <cell r="I1351">
            <v>2010</v>
          </cell>
          <cell r="L1351">
            <v>610870</v>
          </cell>
        </row>
        <row r="1352">
          <cell r="E1352" t="str">
            <v>Clean Water Legacy: Phosphorous Reduction</v>
          </cell>
          <cell r="I1352">
            <v>2010</v>
          </cell>
          <cell r="L1352">
            <v>175924.89</v>
          </cell>
        </row>
        <row r="1353">
          <cell r="E1353" t="str">
            <v>Clean Water Legacy: Total Max Daily Load</v>
          </cell>
          <cell r="I1353">
            <v>2010</v>
          </cell>
          <cell r="L1353">
            <v>175924.89</v>
          </cell>
        </row>
        <row r="1354">
          <cell r="E1354" t="str">
            <v>WIF: Corrective Action 2005</v>
          </cell>
          <cell r="I1354">
            <v>2010</v>
          </cell>
          <cell r="L1354">
            <v>78396</v>
          </cell>
        </row>
        <row r="1355">
          <cell r="E1355" t="str">
            <v>Drinking Water SRF Bond Fund</v>
          </cell>
          <cell r="I1355">
            <v>2010</v>
          </cell>
          <cell r="L1355">
            <v>1171854.73</v>
          </cell>
        </row>
        <row r="1356">
          <cell r="E1356" t="str">
            <v>Clean Water SRF Bond Fund</v>
          </cell>
          <cell r="I1356">
            <v>2011</v>
          </cell>
          <cell r="L1356">
            <v>1791175.6799999999</v>
          </cell>
        </row>
        <row r="1357">
          <cell r="E1357" t="str">
            <v>Clean Water SRF Bond Fund</v>
          </cell>
          <cell r="I1357">
            <v>2011</v>
          </cell>
          <cell r="L1357">
            <v>7929333.2800000003</v>
          </cell>
        </row>
        <row r="1358">
          <cell r="E1358" t="str">
            <v>Clean Water Legacy: Phosphorous Reduction</v>
          </cell>
          <cell r="I1358">
            <v>2011</v>
          </cell>
          <cell r="L1358">
            <v>500000</v>
          </cell>
        </row>
        <row r="1359">
          <cell r="E1359" t="str">
            <v>Clean Water Legacy: Small Comm Construction-Grant</v>
          </cell>
          <cell r="I1359">
            <v>2011</v>
          </cell>
          <cell r="L1359">
            <v>147318.29</v>
          </cell>
        </row>
        <row r="1360">
          <cell r="E1360" t="str">
            <v>Clean Water Legacy: Small Comm Construction-Loan</v>
          </cell>
          <cell r="I1360">
            <v>2011</v>
          </cell>
          <cell r="L1360">
            <v>147318.29999999999</v>
          </cell>
        </row>
        <row r="1361">
          <cell r="E1361" t="str">
            <v>Clean Water Legacy: Total Max Daily Load</v>
          </cell>
          <cell r="I1361">
            <v>2011</v>
          </cell>
          <cell r="L1361">
            <v>289743.61</v>
          </cell>
        </row>
        <row r="1362">
          <cell r="E1362" t="str">
            <v>Clean Water SRF Bond Fund</v>
          </cell>
          <cell r="I1362">
            <v>2011</v>
          </cell>
          <cell r="L1362">
            <v>6596236.4100000001</v>
          </cell>
        </row>
        <row r="1363">
          <cell r="E1363" t="str">
            <v>Drinking Water SRF Bond Fund</v>
          </cell>
          <cell r="I1363">
            <v>2011</v>
          </cell>
          <cell r="L1363">
            <v>776456.28</v>
          </cell>
        </row>
        <row r="1364">
          <cell r="E1364" t="str">
            <v>Drinking Water SRF Nonpledged</v>
          </cell>
          <cell r="I1364">
            <v>2011</v>
          </cell>
          <cell r="L1364">
            <v>642241</v>
          </cell>
        </row>
        <row r="1365">
          <cell r="E1365" t="str">
            <v>Drinking Water SRF Bond Fund</v>
          </cell>
          <cell r="I1365">
            <v>2011</v>
          </cell>
          <cell r="L1365">
            <v>4810811.12</v>
          </cell>
        </row>
        <row r="1366">
          <cell r="E1366" t="str">
            <v>Drinking Water SRF Nonpledged</v>
          </cell>
          <cell r="I1366">
            <v>2011</v>
          </cell>
          <cell r="L1366">
            <v>917068</v>
          </cell>
        </row>
        <row r="1367">
          <cell r="E1367" t="str">
            <v>Drinking Water SRF Bond Fund</v>
          </cell>
          <cell r="I1367">
            <v>2011</v>
          </cell>
          <cell r="L1367">
            <v>5960000</v>
          </cell>
        </row>
        <row r="1368">
          <cell r="E1368" t="str">
            <v>Drinking Water SRF Bond Fund</v>
          </cell>
          <cell r="I1368">
            <v>2011</v>
          </cell>
          <cell r="L1368">
            <v>23107000</v>
          </cell>
        </row>
        <row r="1369">
          <cell r="E1369" t="str">
            <v>Drinking Water SRF Bond Fund</v>
          </cell>
          <cell r="I1369">
            <v>2011</v>
          </cell>
          <cell r="L1369">
            <v>111100</v>
          </cell>
        </row>
        <row r="1370">
          <cell r="E1370" t="str">
            <v>Clean Water SRF Bond Fund</v>
          </cell>
          <cell r="I1370">
            <v>2011</v>
          </cell>
          <cell r="L1370">
            <v>1337076</v>
          </cell>
        </row>
        <row r="1371">
          <cell r="E1371" t="str">
            <v>Clean Water Legacy: Small Comm Tech Assist</v>
          </cell>
          <cell r="I1371">
            <v>2011</v>
          </cell>
          <cell r="L1371">
            <v>20269.21</v>
          </cell>
        </row>
        <row r="1372">
          <cell r="E1372" t="str">
            <v>Clean Water SRF Bond Fund</v>
          </cell>
          <cell r="I1372">
            <v>2011</v>
          </cell>
          <cell r="L1372">
            <v>4860517</v>
          </cell>
        </row>
        <row r="1373">
          <cell r="E1373" t="str">
            <v>Drinking Water SRF Bond Fund</v>
          </cell>
          <cell r="I1373">
            <v>2011</v>
          </cell>
          <cell r="L1373">
            <v>3970711</v>
          </cell>
        </row>
        <row r="1374">
          <cell r="E1374" t="str">
            <v>Drinking Water SRF Bond Fund</v>
          </cell>
          <cell r="I1374">
            <v>2011</v>
          </cell>
          <cell r="L1374">
            <v>714321.43</v>
          </cell>
        </row>
        <row r="1375">
          <cell r="E1375" t="str">
            <v>Drinking Water SRF Bond Fund</v>
          </cell>
          <cell r="I1375">
            <v>2011</v>
          </cell>
          <cell r="L1375">
            <v>1966603.88</v>
          </cell>
        </row>
        <row r="1376">
          <cell r="E1376" t="str">
            <v>Drinking Water SRF Nonpledged</v>
          </cell>
          <cell r="I1376">
            <v>2011</v>
          </cell>
          <cell r="L1376">
            <v>3652264.43</v>
          </cell>
        </row>
        <row r="1377">
          <cell r="E1377" t="str">
            <v>Drinking Water SRF Bond Fund</v>
          </cell>
          <cell r="I1377">
            <v>2011</v>
          </cell>
          <cell r="L1377">
            <v>549561.5</v>
          </cell>
        </row>
        <row r="1378">
          <cell r="E1378" t="str">
            <v>Drinking Water SRF Nonpledged</v>
          </cell>
          <cell r="I1378">
            <v>2011</v>
          </cell>
          <cell r="L1378">
            <v>851662</v>
          </cell>
        </row>
        <row r="1379">
          <cell r="E1379" t="str">
            <v>Clean Water SRF Bond Fund</v>
          </cell>
          <cell r="I1379">
            <v>2011</v>
          </cell>
          <cell r="L1379">
            <v>864500</v>
          </cell>
        </row>
        <row r="1380">
          <cell r="E1380" t="str">
            <v>Clean Water Legacy: Total Max Daily Load</v>
          </cell>
          <cell r="I1380">
            <v>2011</v>
          </cell>
          <cell r="L1380">
            <v>572000</v>
          </cell>
        </row>
        <row r="1381">
          <cell r="E1381" t="str">
            <v>Drinking Water SRF Bond Fund</v>
          </cell>
          <cell r="I1381">
            <v>2011</v>
          </cell>
          <cell r="L1381">
            <v>1565220.21</v>
          </cell>
        </row>
        <row r="1382">
          <cell r="E1382" t="str">
            <v>Clean Water SRF Bond Fund</v>
          </cell>
          <cell r="I1382">
            <v>2011</v>
          </cell>
          <cell r="L1382">
            <v>2210104</v>
          </cell>
        </row>
        <row r="1383">
          <cell r="E1383" t="str">
            <v>Clean Water Legacy: Phosphorous Reduction</v>
          </cell>
          <cell r="I1383">
            <v>2011</v>
          </cell>
          <cell r="L1383">
            <v>389896</v>
          </cell>
        </row>
        <row r="1384">
          <cell r="E1384" t="str">
            <v>Clean Water Legacy: Small Comm Tech Assist</v>
          </cell>
          <cell r="I1384">
            <v>2011</v>
          </cell>
          <cell r="L1384">
            <v>2447.380000000001</v>
          </cell>
        </row>
        <row r="1385">
          <cell r="E1385" t="str">
            <v>Clean Water SRF Bond Fund</v>
          </cell>
          <cell r="I1385">
            <v>2011</v>
          </cell>
          <cell r="L1385">
            <v>1073735.23</v>
          </cell>
        </row>
        <row r="1386">
          <cell r="E1386" t="str">
            <v>Drinking Water SRF Bond Fund</v>
          </cell>
          <cell r="I1386">
            <v>2011</v>
          </cell>
          <cell r="L1386">
            <v>137893</v>
          </cell>
        </row>
        <row r="1387">
          <cell r="E1387" t="str">
            <v>Drinking Water SRF Nonpledged</v>
          </cell>
          <cell r="I1387">
            <v>2011</v>
          </cell>
          <cell r="L1387">
            <v>551572</v>
          </cell>
        </row>
        <row r="1388">
          <cell r="E1388" t="str">
            <v>Clean Water SRF Bond Fund</v>
          </cell>
          <cell r="I1388">
            <v>2011</v>
          </cell>
          <cell r="L1388">
            <v>176091.58000000002</v>
          </cell>
        </row>
        <row r="1389">
          <cell r="E1389" t="str">
            <v>WIF: General-Grant</v>
          </cell>
          <cell r="I1389">
            <v>2011</v>
          </cell>
          <cell r="L1389">
            <v>261501</v>
          </cell>
        </row>
        <row r="1390">
          <cell r="E1390" t="str">
            <v>Drinking Water SRF Bond Fund</v>
          </cell>
          <cell r="I1390">
            <v>2011</v>
          </cell>
          <cell r="L1390">
            <v>876873.1</v>
          </cell>
        </row>
        <row r="1391">
          <cell r="E1391" t="str">
            <v>Clean Water Legacy: Total Max Daily Load</v>
          </cell>
          <cell r="I1391">
            <v>2011</v>
          </cell>
          <cell r="L1391">
            <v>1328057.82</v>
          </cell>
        </row>
        <row r="1392">
          <cell r="E1392" t="str">
            <v>Clean Water Legacy: Total Max Daily Load</v>
          </cell>
          <cell r="I1392">
            <v>2011</v>
          </cell>
          <cell r="L1392">
            <v>1000000</v>
          </cell>
        </row>
        <row r="1393">
          <cell r="E1393" t="str">
            <v>Clean Water SRF Bond Fund</v>
          </cell>
          <cell r="I1393">
            <v>2011</v>
          </cell>
          <cell r="L1393">
            <v>250542.16999999998</v>
          </cell>
        </row>
        <row r="1394">
          <cell r="E1394" t="str">
            <v>Clean Water Legacy: Total Max Daily Load</v>
          </cell>
          <cell r="I1394">
            <v>2011</v>
          </cell>
          <cell r="L1394">
            <v>277760</v>
          </cell>
        </row>
        <row r="1395">
          <cell r="E1395" t="str">
            <v>Clean Water Legacy: Small Comm Construction-Grant</v>
          </cell>
          <cell r="I1395">
            <v>2011</v>
          </cell>
          <cell r="L1395">
            <v>43267.81</v>
          </cell>
        </row>
        <row r="1396">
          <cell r="E1396" t="str">
            <v>Clean Water Legacy: Small Comm Construction-Loan</v>
          </cell>
          <cell r="I1396">
            <v>2011</v>
          </cell>
          <cell r="L1396">
            <v>43267.8</v>
          </cell>
        </row>
        <row r="1397">
          <cell r="E1397" t="str">
            <v>Drinking Water SRF Bond Fund</v>
          </cell>
          <cell r="I1397">
            <v>2011</v>
          </cell>
          <cell r="L1397">
            <v>7736790</v>
          </cell>
        </row>
        <row r="1398">
          <cell r="E1398" t="str">
            <v>Clean Water SRF Bond Fund</v>
          </cell>
          <cell r="I1398">
            <v>2011</v>
          </cell>
          <cell r="L1398">
            <v>8504223.9299999997</v>
          </cell>
        </row>
        <row r="1399">
          <cell r="E1399" t="str">
            <v>WIF: General-Grant</v>
          </cell>
          <cell r="I1399">
            <v>2011</v>
          </cell>
          <cell r="L1399">
            <v>4000000</v>
          </cell>
        </row>
        <row r="1400">
          <cell r="E1400" t="str">
            <v>Clean Water SRF Bond Fund</v>
          </cell>
          <cell r="I1400">
            <v>2011</v>
          </cell>
          <cell r="L1400">
            <v>3753059</v>
          </cell>
        </row>
        <row r="1401">
          <cell r="E1401" t="str">
            <v>WIF: General-Grant</v>
          </cell>
          <cell r="I1401">
            <v>2011</v>
          </cell>
          <cell r="L1401">
            <v>4000000</v>
          </cell>
        </row>
        <row r="1402">
          <cell r="E1402" t="str">
            <v>Drinking Water SRF Bond Fund</v>
          </cell>
          <cell r="I1402">
            <v>2011</v>
          </cell>
          <cell r="L1402">
            <v>1293199.73</v>
          </cell>
        </row>
        <row r="1403">
          <cell r="E1403" t="str">
            <v>Clean Water SRF Bond Fund</v>
          </cell>
          <cell r="I1403">
            <v>2011</v>
          </cell>
          <cell r="L1403">
            <v>151866</v>
          </cell>
        </row>
        <row r="1404">
          <cell r="E1404" t="str">
            <v>WIF: General-Grant</v>
          </cell>
          <cell r="I1404">
            <v>2011</v>
          </cell>
          <cell r="L1404">
            <v>82494</v>
          </cell>
        </row>
        <row r="1405">
          <cell r="E1405" t="str">
            <v>Clean Water SRF Bond Fund</v>
          </cell>
          <cell r="I1405">
            <v>2011</v>
          </cell>
          <cell r="L1405">
            <v>342262.04</v>
          </cell>
        </row>
        <row r="1406">
          <cell r="E1406" t="str">
            <v>WIF: General-Grant</v>
          </cell>
          <cell r="I1406">
            <v>2011</v>
          </cell>
          <cell r="L1406">
            <v>197768</v>
          </cell>
        </row>
        <row r="1407">
          <cell r="E1407" t="str">
            <v>Clean Water SRF Bond Fund</v>
          </cell>
          <cell r="I1407">
            <v>2011</v>
          </cell>
          <cell r="L1407">
            <v>622488.25</v>
          </cell>
        </row>
        <row r="1408">
          <cell r="E1408" t="str">
            <v>WIF: General-Grant</v>
          </cell>
          <cell r="I1408">
            <v>2011</v>
          </cell>
          <cell r="L1408">
            <v>368702</v>
          </cell>
        </row>
        <row r="1409">
          <cell r="E1409" t="str">
            <v>Clean Water SRF Bond Fund</v>
          </cell>
          <cell r="I1409">
            <v>2011</v>
          </cell>
          <cell r="L1409">
            <v>3258794.65</v>
          </cell>
        </row>
        <row r="1410">
          <cell r="E1410" t="str">
            <v>WIF: General-Grant</v>
          </cell>
          <cell r="I1410">
            <v>2011</v>
          </cell>
          <cell r="L1410">
            <v>1820590</v>
          </cell>
        </row>
        <row r="1411">
          <cell r="E1411" t="str">
            <v>Clean Water Legacy: Total Max Daily Load</v>
          </cell>
          <cell r="I1411">
            <v>2011</v>
          </cell>
          <cell r="L1411">
            <v>190000</v>
          </cell>
        </row>
        <row r="1412">
          <cell r="E1412" t="str">
            <v>WIF: General-RD Match</v>
          </cell>
          <cell r="I1412">
            <v>2011</v>
          </cell>
          <cell r="L1412">
            <v>170000</v>
          </cell>
        </row>
        <row r="1413">
          <cell r="E1413" t="str">
            <v>Drinking Water SRF Nonpledged</v>
          </cell>
          <cell r="I1413">
            <v>2011</v>
          </cell>
          <cell r="L1413">
            <v>3112</v>
          </cell>
        </row>
        <row r="1414">
          <cell r="E1414" t="str">
            <v>Clean Water Legacy: Total Max Daily Load</v>
          </cell>
          <cell r="I1414">
            <v>2011</v>
          </cell>
          <cell r="L1414">
            <v>347404</v>
          </cell>
        </row>
        <row r="1415">
          <cell r="E1415" t="str">
            <v>WIF: Corrective Action 2005</v>
          </cell>
          <cell r="I1415">
            <v>2011</v>
          </cell>
          <cell r="L1415">
            <v>504317</v>
          </cell>
        </row>
        <row r="1416">
          <cell r="E1416" t="str">
            <v>Drinking Water SRF Bond Fund</v>
          </cell>
          <cell r="I1416">
            <v>2011</v>
          </cell>
          <cell r="L1416">
            <v>206096</v>
          </cell>
        </row>
        <row r="1417">
          <cell r="E1417" t="str">
            <v>Clean Water Legacy: Small Comm Tech Assist</v>
          </cell>
          <cell r="I1417">
            <v>2011</v>
          </cell>
          <cell r="L1417">
            <v>31535.24</v>
          </cell>
        </row>
        <row r="1418">
          <cell r="E1418" t="str">
            <v>Clean Water SRF Bond Fund</v>
          </cell>
          <cell r="I1418">
            <v>2011</v>
          </cell>
          <cell r="L1418">
            <v>630040.74</v>
          </cell>
        </row>
        <row r="1419">
          <cell r="E1419" t="str">
            <v>Clean Water SRF Bond Fund</v>
          </cell>
          <cell r="I1419">
            <v>2011</v>
          </cell>
          <cell r="L1419">
            <v>5006167.72</v>
          </cell>
        </row>
        <row r="1420">
          <cell r="E1420" t="str">
            <v>Drinking Water SRF Bond Fund</v>
          </cell>
          <cell r="I1420">
            <v>2011</v>
          </cell>
          <cell r="L1420">
            <v>2802175.75</v>
          </cell>
        </row>
        <row r="1421">
          <cell r="E1421" t="str">
            <v>Clean Water SRF Bond Fund</v>
          </cell>
          <cell r="I1421">
            <v>2011</v>
          </cell>
          <cell r="L1421">
            <v>1839043.5</v>
          </cell>
        </row>
        <row r="1422">
          <cell r="E1422" t="str">
            <v>WIF: General-Grant</v>
          </cell>
          <cell r="I1422">
            <v>2011</v>
          </cell>
          <cell r="L1422">
            <v>1430949</v>
          </cell>
        </row>
        <row r="1423">
          <cell r="E1423" t="str">
            <v>Drinking Water SRF Bond Fund</v>
          </cell>
          <cell r="I1423">
            <v>2011</v>
          </cell>
          <cell r="L1423">
            <v>543453.75</v>
          </cell>
        </row>
        <row r="1424">
          <cell r="E1424" t="str">
            <v>Drinking Water SRF Nonpledged</v>
          </cell>
          <cell r="I1424">
            <v>2011</v>
          </cell>
          <cell r="L1424">
            <v>4872</v>
          </cell>
        </row>
        <row r="1425">
          <cell r="E1425" t="str">
            <v>Clean Water SRF Bond Fund</v>
          </cell>
          <cell r="I1425">
            <v>2011</v>
          </cell>
          <cell r="L1425">
            <v>2173589.7000000002</v>
          </cell>
        </row>
        <row r="1426">
          <cell r="E1426" t="str">
            <v>Drinking Water SRF Bond Fund</v>
          </cell>
          <cell r="I1426">
            <v>2011</v>
          </cell>
          <cell r="L1426">
            <v>229684</v>
          </cell>
        </row>
        <row r="1427">
          <cell r="E1427" t="str">
            <v>Clean Water SRF Bond Fund</v>
          </cell>
          <cell r="I1427">
            <v>2011</v>
          </cell>
          <cell r="L1427">
            <v>435086.05</v>
          </cell>
        </row>
        <row r="1428">
          <cell r="E1428" t="str">
            <v>WIF: General-Grant</v>
          </cell>
          <cell r="I1428">
            <v>2011</v>
          </cell>
          <cell r="L1428">
            <v>1536000</v>
          </cell>
        </row>
        <row r="1429">
          <cell r="E1429" t="str">
            <v>Clean Water Legacy: Small Comm Tech Assist</v>
          </cell>
          <cell r="I1429">
            <v>2011</v>
          </cell>
          <cell r="L1429">
            <v>28500</v>
          </cell>
        </row>
        <row r="1430">
          <cell r="E1430" t="str">
            <v>Clean Water Legacy: Small Comm Tech Assist</v>
          </cell>
          <cell r="I1430">
            <v>2011</v>
          </cell>
          <cell r="L1430">
            <v>21858.37</v>
          </cell>
        </row>
        <row r="1431">
          <cell r="E1431" t="str">
            <v>TRLF Nonpledged</v>
          </cell>
          <cell r="I1431">
            <v>2011</v>
          </cell>
          <cell r="L1431">
            <v>0</v>
          </cell>
        </row>
        <row r="1432">
          <cell r="E1432" t="str">
            <v>SPAP</v>
          </cell>
          <cell r="I1432">
            <v>2011</v>
          </cell>
          <cell r="L1432">
            <v>2500000</v>
          </cell>
        </row>
        <row r="1433">
          <cell r="E1433" t="str">
            <v>Clean Water SRF Bond Fund</v>
          </cell>
          <cell r="I1433">
            <v>2011</v>
          </cell>
          <cell r="L1433">
            <v>1296848.1200000001</v>
          </cell>
        </row>
        <row r="1434">
          <cell r="E1434" t="str">
            <v>Clean Water Legacy: Total Max Daily Load</v>
          </cell>
          <cell r="I1434">
            <v>2011</v>
          </cell>
          <cell r="L1434">
            <v>343707</v>
          </cell>
        </row>
        <row r="1435">
          <cell r="E1435" t="str">
            <v>WIF: Corrective Action 2005</v>
          </cell>
          <cell r="I1435">
            <v>2011</v>
          </cell>
          <cell r="L1435">
            <v>30000</v>
          </cell>
        </row>
        <row r="1436">
          <cell r="E1436" t="str">
            <v>WIF: Corrective Action 2005</v>
          </cell>
          <cell r="I1436">
            <v>2011</v>
          </cell>
          <cell r="L1436">
            <v>42030</v>
          </cell>
        </row>
        <row r="1437">
          <cell r="E1437" t="str">
            <v>WIF: Corrective Action 2006</v>
          </cell>
          <cell r="I1437">
            <v>2011</v>
          </cell>
          <cell r="L1437">
            <v>113693</v>
          </cell>
        </row>
        <row r="1438">
          <cell r="E1438" t="str">
            <v>WIF: Corrective Action 2006</v>
          </cell>
          <cell r="I1438">
            <v>2011</v>
          </cell>
          <cell r="L1438">
            <v>53607</v>
          </cell>
        </row>
        <row r="1439">
          <cell r="E1439" t="str">
            <v>Drinking Water SRF Bond Fund</v>
          </cell>
          <cell r="I1439">
            <v>2011</v>
          </cell>
          <cell r="L1439">
            <v>3344130.86</v>
          </cell>
        </row>
        <row r="1440">
          <cell r="E1440" t="str">
            <v>Clean Water Legacy: Small Comm Tech Assist</v>
          </cell>
          <cell r="I1440">
            <v>2011</v>
          </cell>
          <cell r="L1440">
            <v>18299.59</v>
          </cell>
        </row>
        <row r="1441">
          <cell r="E1441" t="str">
            <v>Clean Water SRF Bond Fund</v>
          </cell>
          <cell r="I1441">
            <v>2011</v>
          </cell>
          <cell r="L1441">
            <v>562173.1</v>
          </cell>
        </row>
        <row r="1442">
          <cell r="E1442" t="str">
            <v>Clean Water SRF Bond Fund</v>
          </cell>
          <cell r="I1442">
            <v>2011</v>
          </cell>
          <cell r="L1442">
            <v>1533748.3</v>
          </cell>
        </row>
        <row r="1443">
          <cell r="E1443" t="str">
            <v>Clean Water SRF Bond Fund</v>
          </cell>
          <cell r="I1443">
            <v>2011</v>
          </cell>
          <cell r="L1443">
            <v>99331</v>
          </cell>
        </row>
        <row r="1444">
          <cell r="E1444" t="str">
            <v>Drinking Water SRF Nonpledged</v>
          </cell>
          <cell r="I1444">
            <v>2011</v>
          </cell>
          <cell r="L1444">
            <v>577.61</v>
          </cell>
        </row>
        <row r="1445">
          <cell r="E1445" t="str">
            <v>WIF: Corrective Action 2006</v>
          </cell>
          <cell r="I1445">
            <v>2011</v>
          </cell>
          <cell r="L1445">
            <v>54323.15</v>
          </cell>
        </row>
        <row r="1446">
          <cell r="E1446" t="str">
            <v>Clean Water Legacy: Small Comm Tech Assist</v>
          </cell>
          <cell r="I1446">
            <v>2011</v>
          </cell>
          <cell r="L1446">
            <v>25500</v>
          </cell>
        </row>
        <row r="1447">
          <cell r="E1447" t="str">
            <v>Clean Water SRF Bond Fund</v>
          </cell>
          <cell r="I1447">
            <v>2011</v>
          </cell>
          <cell r="L1447">
            <v>393771.3</v>
          </cell>
        </row>
        <row r="1448">
          <cell r="E1448" t="str">
            <v>Clean Water Legacy: Total Max Daily Load</v>
          </cell>
          <cell r="I1448">
            <v>2011</v>
          </cell>
          <cell r="L1448">
            <v>309215</v>
          </cell>
        </row>
        <row r="1449">
          <cell r="E1449" t="str">
            <v>Clean Water SRF Bond Fund</v>
          </cell>
          <cell r="I1449">
            <v>2011</v>
          </cell>
          <cell r="L1449">
            <v>70000000</v>
          </cell>
        </row>
        <row r="1450">
          <cell r="E1450" t="str">
            <v>Clean Water SRF Bond Fund</v>
          </cell>
          <cell r="I1450">
            <v>2011</v>
          </cell>
          <cell r="L1450">
            <v>2630293.2599999998</v>
          </cell>
        </row>
        <row r="1451">
          <cell r="E1451" t="str">
            <v>Drinking Water SRF Nonpledged</v>
          </cell>
          <cell r="I1451">
            <v>2011</v>
          </cell>
          <cell r="L1451">
            <v>9923</v>
          </cell>
        </row>
        <row r="1452">
          <cell r="E1452" t="str">
            <v>Clean Water Legacy: Small Comm Construction-Grant</v>
          </cell>
          <cell r="I1452">
            <v>2011</v>
          </cell>
          <cell r="L1452">
            <v>35000</v>
          </cell>
        </row>
        <row r="1453">
          <cell r="E1453" t="str">
            <v>Clean Water Legacy: Small Comm Construction-Loan</v>
          </cell>
          <cell r="I1453">
            <v>2011</v>
          </cell>
          <cell r="L1453">
            <v>35000</v>
          </cell>
        </row>
        <row r="1454">
          <cell r="E1454" t="str">
            <v>Clean Water Legacy: Small Comm Tech Assist</v>
          </cell>
          <cell r="I1454">
            <v>2011</v>
          </cell>
          <cell r="L1454">
            <v>24500</v>
          </cell>
        </row>
        <row r="1455">
          <cell r="E1455" t="str">
            <v>WIF: Corrective Action 2005</v>
          </cell>
          <cell r="I1455">
            <v>2011</v>
          </cell>
          <cell r="L1455">
            <v>30000</v>
          </cell>
        </row>
        <row r="1456">
          <cell r="E1456" t="str">
            <v>SPAP: Flood 2007</v>
          </cell>
          <cell r="I1456">
            <v>2011</v>
          </cell>
          <cell r="L1456">
            <v>145900</v>
          </cell>
        </row>
        <row r="1457">
          <cell r="E1457" t="str">
            <v>Clean Water Legacy: Small Comm Tech Assist</v>
          </cell>
          <cell r="I1457">
            <v>2011</v>
          </cell>
          <cell r="L1457">
            <v>19500</v>
          </cell>
        </row>
        <row r="1458">
          <cell r="E1458" t="str">
            <v>Clean Water SRF Bond Fund</v>
          </cell>
          <cell r="I1458">
            <v>2011</v>
          </cell>
          <cell r="L1458">
            <v>1396704.33</v>
          </cell>
        </row>
        <row r="1459">
          <cell r="E1459" t="str">
            <v>Clean Water SRF Bond Fund</v>
          </cell>
          <cell r="I1459">
            <v>2011</v>
          </cell>
          <cell r="L1459">
            <v>2438093.19</v>
          </cell>
        </row>
        <row r="1460">
          <cell r="E1460" t="str">
            <v>Clean Water Legacy: Total Max Daily Load</v>
          </cell>
          <cell r="I1460">
            <v>2011</v>
          </cell>
          <cell r="L1460">
            <v>1036831</v>
          </cell>
        </row>
        <row r="1461">
          <cell r="E1461" t="str">
            <v>Clean Water Legacy: Total Max Daily Load</v>
          </cell>
          <cell r="I1461">
            <v>2011</v>
          </cell>
          <cell r="L1461">
            <v>787144.31</v>
          </cell>
        </row>
        <row r="1462">
          <cell r="E1462" t="str">
            <v>WIF: General-RD Match</v>
          </cell>
          <cell r="I1462">
            <v>2011</v>
          </cell>
          <cell r="L1462">
            <v>715200</v>
          </cell>
        </row>
        <row r="1463">
          <cell r="E1463" t="str">
            <v>Drinking Water SRF Bond Fund</v>
          </cell>
          <cell r="I1463">
            <v>2011</v>
          </cell>
          <cell r="L1463">
            <v>816606.67</v>
          </cell>
        </row>
        <row r="1464">
          <cell r="E1464" t="str">
            <v>Drinking Water SRF Bond Fund</v>
          </cell>
          <cell r="I1464">
            <v>2011</v>
          </cell>
          <cell r="L1464">
            <v>215505.75</v>
          </cell>
        </row>
        <row r="1465">
          <cell r="E1465" t="str">
            <v>Drinking Water SRF Bond Fund</v>
          </cell>
          <cell r="I1465">
            <v>2011</v>
          </cell>
          <cell r="L1465">
            <v>1217500</v>
          </cell>
        </row>
        <row r="1466">
          <cell r="E1466" t="str">
            <v>WIF: SPAP</v>
          </cell>
          <cell r="I1466">
            <v>2011</v>
          </cell>
          <cell r="L1466">
            <v>2800000</v>
          </cell>
        </row>
        <row r="1467">
          <cell r="E1467" t="str">
            <v>Clean Water SRF Bond Fund</v>
          </cell>
          <cell r="I1467">
            <v>2011</v>
          </cell>
          <cell r="L1467">
            <v>336932.13</v>
          </cell>
        </row>
        <row r="1468">
          <cell r="E1468" t="str">
            <v>Clean Water Legacy: Small Comm Tech Assist</v>
          </cell>
          <cell r="I1468">
            <v>2011</v>
          </cell>
          <cell r="L1468">
            <v>19835.84</v>
          </cell>
        </row>
        <row r="1469">
          <cell r="E1469" t="str">
            <v>Drinking Water SRF Bond Fund</v>
          </cell>
          <cell r="I1469">
            <v>2011</v>
          </cell>
          <cell r="L1469">
            <v>1210591.49</v>
          </cell>
        </row>
        <row r="1470">
          <cell r="E1470" t="str">
            <v>Drinking Water SRF Bond Fund</v>
          </cell>
          <cell r="I1470">
            <v>2011</v>
          </cell>
          <cell r="L1470">
            <v>1788806.03</v>
          </cell>
        </row>
        <row r="1471">
          <cell r="E1471" t="str">
            <v>Clean Water SRF Bond Fund</v>
          </cell>
          <cell r="I1471">
            <v>2011</v>
          </cell>
          <cell r="L1471">
            <v>496770</v>
          </cell>
        </row>
        <row r="1472">
          <cell r="E1472" t="str">
            <v>Drinking Water SRF Bond Fund</v>
          </cell>
          <cell r="I1472">
            <v>2011</v>
          </cell>
          <cell r="L1472">
            <v>897318.21</v>
          </cell>
        </row>
        <row r="1473">
          <cell r="E1473" t="str">
            <v>Clean Water SRF Bond Fund</v>
          </cell>
          <cell r="I1473">
            <v>2011</v>
          </cell>
          <cell r="L1473">
            <v>1638981.47</v>
          </cell>
        </row>
        <row r="1474">
          <cell r="E1474" t="str">
            <v>Drinking Water SRF Bond Fund</v>
          </cell>
          <cell r="I1474">
            <v>2011</v>
          </cell>
          <cell r="L1474">
            <v>801430.05</v>
          </cell>
        </row>
        <row r="1475">
          <cell r="E1475" t="str">
            <v>Drinking Water SRF Bond Fund</v>
          </cell>
          <cell r="I1475">
            <v>2011</v>
          </cell>
          <cell r="L1475">
            <v>4957923.54</v>
          </cell>
        </row>
        <row r="1476">
          <cell r="E1476" t="str">
            <v>Drinking Water SRF Nonpledged</v>
          </cell>
          <cell r="I1476">
            <v>2011</v>
          </cell>
          <cell r="L1476">
            <v>438291.24</v>
          </cell>
        </row>
        <row r="1477">
          <cell r="E1477" t="str">
            <v>Clean Water SRF Bond Fund</v>
          </cell>
          <cell r="I1477">
            <v>2011</v>
          </cell>
          <cell r="L1477">
            <v>2508122</v>
          </cell>
        </row>
        <row r="1478">
          <cell r="E1478" t="str">
            <v>Drinking Water SRF Bond Fund</v>
          </cell>
          <cell r="I1478">
            <v>2011</v>
          </cell>
          <cell r="L1478">
            <v>2059069</v>
          </cell>
        </row>
        <row r="1479">
          <cell r="E1479" t="str">
            <v>Clean Water Legacy: Phosphorous Reduction</v>
          </cell>
          <cell r="I1479">
            <v>2011</v>
          </cell>
          <cell r="L1479">
            <v>500000</v>
          </cell>
        </row>
        <row r="1480">
          <cell r="E1480" t="str">
            <v>Clean Water SRF Bond Fund</v>
          </cell>
          <cell r="I1480">
            <v>2011</v>
          </cell>
          <cell r="L1480">
            <v>4141931.64</v>
          </cell>
        </row>
        <row r="1481">
          <cell r="E1481" t="str">
            <v>Clean Water Legacy: Total Max Daily Load</v>
          </cell>
          <cell r="I1481">
            <v>2011</v>
          </cell>
          <cell r="L1481">
            <v>640339</v>
          </cell>
        </row>
        <row r="1482">
          <cell r="E1482" t="str">
            <v>Clean Water SRF Bond Fund</v>
          </cell>
          <cell r="I1482">
            <v>2011</v>
          </cell>
          <cell r="L1482">
            <v>362774</v>
          </cell>
        </row>
        <row r="1483">
          <cell r="E1483" t="str">
            <v>Drinking Water SRF Bond Fund</v>
          </cell>
          <cell r="I1483">
            <v>2011</v>
          </cell>
          <cell r="L1483">
            <v>394424</v>
          </cell>
        </row>
        <row r="1484">
          <cell r="E1484" t="str">
            <v>Clean Water SRF Bond Fund</v>
          </cell>
          <cell r="I1484">
            <v>2011</v>
          </cell>
          <cell r="L1484">
            <v>3454721.91</v>
          </cell>
        </row>
        <row r="1485">
          <cell r="E1485" t="str">
            <v>Clean Water Legacy: Phosphorous Reduction</v>
          </cell>
          <cell r="I1485">
            <v>2011</v>
          </cell>
          <cell r="L1485">
            <v>84000</v>
          </cell>
        </row>
        <row r="1486">
          <cell r="E1486" t="str">
            <v>Drinking Water SRF Bond Fund</v>
          </cell>
          <cell r="I1486">
            <v>2012</v>
          </cell>
          <cell r="L1486">
            <v>3292380.37</v>
          </cell>
        </row>
        <row r="1487">
          <cell r="E1487" t="str">
            <v>Drinking Water SRF Nonpledged</v>
          </cell>
          <cell r="I1487">
            <v>2012</v>
          </cell>
          <cell r="L1487">
            <v>138765</v>
          </cell>
        </row>
        <row r="1488">
          <cell r="E1488" t="str">
            <v>Clean Water SRF Bond Fund</v>
          </cell>
          <cell r="I1488">
            <v>2012</v>
          </cell>
          <cell r="L1488">
            <v>1538613.25</v>
          </cell>
        </row>
        <row r="1489">
          <cell r="E1489" t="str">
            <v>Clean Water SRF Bond Fund</v>
          </cell>
          <cell r="I1489">
            <v>2012</v>
          </cell>
          <cell r="L1489">
            <v>1000000</v>
          </cell>
        </row>
        <row r="1490">
          <cell r="E1490" t="str">
            <v>WIF: General-RD Match</v>
          </cell>
          <cell r="I1490">
            <v>2012</v>
          </cell>
          <cell r="L1490">
            <v>1506293</v>
          </cell>
        </row>
        <row r="1491">
          <cell r="E1491" t="str">
            <v>Drinking Water SRF Bond Fund</v>
          </cell>
          <cell r="I1491">
            <v>2012</v>
          </cell>
          <cell r="L1491">
            <v>820007.56</v>
          </cell>
        </row>
        <row r="1492">
          <cell r="E1492" t="str">
            <v>Clean Water SRF Bond Fund</v>
          </cell>
          <cell r="I1492">
            <v>2012</v>
          </cell>
          <cell r="L1492">
            <v>337745</v>
          </cell>
        </row>
        <row r="1493">
          <cell r="E1493" t="str">
            <v>Drinking Water SRF Bond Fund</v>
          </cell>
          <cell r="I1493">
            <v>2012</v>
          </cell>
          <cell r="L1493">
            <v>148475</v>
          </cell>
        </row>
        <row r="1494">
          <cell r="E1494" t="str">
            <v>Clean Water SRF Bond Fund</v>
          </cell>
          <cell r="I1494">
            <v>2012</v>
          </cell>
          <cell r="L1494">
            <v>290242</v>
          </cell>
        </row>
        <row r="1495">
          <cell r="E1495" t="str">
            <v>Drinking Water SRF Bond Fund</v>
          </cell>
          <cell r="I1495">
            <v>2012</v>
          </cell>
          <cell r="L1495">
            <v>275304.09000000003</v>
          </cell>
        </row>
        <row r="1496">
          <cell r="E1496" t="str">
            <v>Clean Water SRF Bond Fund</v>
          </cell>
          <cell r="I1496">
            <v>2012</v>
          </cell>
          <cell r="L1496">
            <v>753306.6</v>
          </cell>
        </row>
        <row r="1497">
          <cell r="E1497" t="str">
            <v>Clean Water SRF Bond Fund</v>
          </cell>
          <cell r="I1497">
            <v>2012</v>
          </cell>
          <cell r="L1497">
            <v>640927.66</v>
          </cell>
        </row>
        <row r="1498">
          <cell r="E1498" t="str">
            <v>WIF: General-Grant</v>
          </cell>
          <cell r="I1498">
            <v>2012</v>
          </cell>
          <cell r="L1498">
            <v>228963</v>
          </cell>
        </row>
        <row r="1499">
          <cell r="E1499" t="str">
            <v>Clean Water Legacy: Total Max Daily Load</v>
          </cell>
          <cell r="I1499">
            <v>2012</v>
          </cell>
          <cell r="L1499">
            <v>1006480</v>
          </cell>
        </row>
        <row r="1500">
          <cell r="E1500" t="str">
            <v>Drinking Water SRF Nonpledged</v>
          </cell>
          <cell r="I1500">
            <v>2012</v>
          </cell>
          <cell r="L1500">
            <v>10000</v>
          </cell>
        </row>
        <row r="1501">
          <cell r="E1501" t="str">
            <v>Drinking Water SRF Bond Fund</v>
          </cell>
          <cell r="I1501">
            <v>2012</v>
          </cell>
          <cell r="L1501">
            <v>1103648</v>
          </cell>
        </row>
        <row r="1502">
          <cell r="E1502" t="str">
            <v>Clean Water SRF Bond Fund</v>
          </cell>
          <cell r="I1502">
            <v>2012</v>
          </cell>
          <cell r="L1502">
            <v>1567234.4</v>
          </cell>
        </row>
        <row r="1503">
          <cell r="E1503" t="str">
            <v>Clean Water SRF Bond Fund</v>
          </cell>
          <cell r="I1503">
            <v>2012</v>
          </cell>
          <cell r="L1503">
            <v>4821000</v>
          </cell>
        </row>
        <row r="1504">
          <cell r="E1504" t="str">
            <v>Drinking Water SRF Bond Fund</v>
          </cell>
          <cell r="I1504">
            <v>2012</v>
          </cell>
          <cell r="L1504">
            <v>530369.89</v>
          </cell>
        </row>
        <row r="1505">
          <cell r="E1505" t="str">
            <v>Drinking Water SRF Bond Fund</v>
          </cell>
          <cell r="I1505">
            <v>2012</v>
          </cell>
          <cell r="L1505">
            <v>450883</v>
          </cell>
        </row>
        <row r="1506">
          <cell r="E1506" t="str">
            <v>Clean Water SRF Bond Fund</v>
          </cell>
          <cell r="I1506">
            <v>2012</v>
          </cell>
          <cell r="L1506">
            <v>2142894.6800000002</v>
          </cell>
        </row>
        <row r="1507">
          <cell r="E1507" t="str">
            <v>Clean Water SRF Bond Fund</v>
          </cell>
          <cell r="I1507">
            <v>2012</v>
          </cell>
          <cell r="L1507">
            <v>650914.54</v>
          </cell>
        </row>
        <row r="1508">
          <cell r="E1508" t="str">
            <v>WIF: General-Grant</v>
          </cell>
          <cell r="I1508">
            <v>2012</v>
          </cell>
          <cell r="L1508">
            <v>3036133</v>
          </cell>
        </row>
        <row r="1509">
          <cell r="E1509" t="str">
            <v>Clean Water SRF Bond Fund</v>
          </cell>
          <cell r="I1509">
            <v>2012</v>
          </cell>
          <cell r="L1509">
            <v>7361329</v>
          </cell>
        </row>
        <row r="1510">
          <cell r="E1510" t="str">
            <v>WIF: General-Grant</v>
          </cell>
          <cell r="I1510">
            <v>2012</v>
          </cell>
          <cell r="L1510">
            <v>9000000</v>
          </cell>
        </row>
        <row r="1511">
          <cell r="E1511" t="str">
            <v>Clean Water SRF Bond Fund</v>
          </cell>
          <cell r="I1511">
            <v>2012</v>
          </cell>
          <cell r="L1511">
            <v>994037.86</v>
          </cell>
        </row>
        <row r="1512">
          <cell r="E1512" t="str">
            <v>Drinking Water SRF Nonpledged</v>
          </cell>
          <cell r="I1512">
            <v>2012</v>
          </cell>
          <cell r="L1512">
            <v>8534</v>
          </cell>
        </row>
        <row r="1513">
          <cell r="E1513" t="str">
            <v>Clean Water SRF Bond Fund</v>
          </cell>
          <cell r="I1513">
            <v>2012</v>
          </cell>
          <cell r="L1513">
            <v>512203.4</v>
          </cell>
        </row>
        <row r="1514">
          <cell r="E1514" t="str">
            <v>Drinking Water SRF Bond Fund</v>
          </cell>
          <cell r="I1514">
            <v>2012</v>
          </cell>
          <cell r="L1514">
            <v>537081.62</v>
          </cell>
        </row>
        <row r="1515">
          <cell r="E1515" t="str">
            <v>Clean Water SRF Bond Fund</v>
          </cell>
          <cell r="I1515">
            <v>2012</v>
          </cell>
          <cell r="L1515">
            <v>3811008.5</v>
          </cell>
        </row>
        <row r="1516">
          <cell r="E1516" t="str">
            <v>Clean Water SRF Bond Fund</v>
          </cell>
          <cell r="I1516">
            <v>2012</v>
          </cell>
          <cell r="L1516">
            <v>416792.07</v>
          </cell>
        </row>
        <row r="1517">
          <cell r="E1517" t="str">
            <v>Clean Water Legacy: Phosphorous Reduction</v>
          </cell>
          <cell r="I1517">
            <v>2012</v>
          </cell>
          <cell r="L1517">
            <v>500000</v>
          </cell>
        </row>
        <row r="1518">
          <cell r="E1518" t="str">
            <v>Clean Water Legacy: Total Max Daily Load</v>
          </cell>
          <cell r="I1518">
            <v>2012</v>
          </cell>
          <cell r="L1518">
            <v>644750</v>
          </cell>
        </row>
        <row r="1519">
          <cell r="E1519" t="str">
            <v>Drinking Water SRF Nonpledged</v>
          </cell>
          <cell r="I1519">
            <v>2012</v>
          </cell>
          <cell r="L1519">
            <v>6381</v>
          </cell>
        </row>
        <row r="1520">
          <cell r="E1520" t="str">
            <v>Drinking Water SRF Bond Fund</v>
          </cell>
          <cell r="I1520">
            <v>2012</v>
          </cell>
          <cell r="L1520">
            <v>676045.29</v>
          </cell>
        </row>
        <row r="1521">
          <cell r="E1521" t="str">
            <v>Drinking Water SRF Nonpledged</v>
          </cell>
          <cell r="I1521">
            <v>2012</v>
          </cell>
          <cell r="L1521">
            <v>109080</v>
          </cell>
        </row>
        <row r="1522">
          <cell r="E1522" t="str">
            <v>Clean Water SRF Bond Fund</v>
          </cell>
          <cell r="I1522">
            <v>2012</v>
          </cell>
          <cell r="L1522">
            <v>3488093.31</v>
          </cell>
        </row>
        <row r="1523">
          <cell r="E1523" t="str">
            <v>Clean Water SRF Nonpledged</v>
          </cell>
          <cell r="I1523">
            <v>2012</v>
          </cell>
          <cell r="L1523">
            <v>1822217</v>
          </cell>
        </row>
        <row r="1524">
          <cell r="E1524" t="str">
            <v>Clean Water SRF Bond Fund</v>
          </cell>
          <cell r="I1524">
            <v>2012</v>
          </cell>
          <cell r="L1524">
            <v>307271.93</v>
          </cell>
        </row>
        <row r="1525">
          <cell r="E1525" t="str">
            <v>Clean Water SRF Nonpledged</v>
          </cell>
          <cell r="I1525">
            <v>2012</v>
          </cell>
          <cell r="L1525">
            <v>171726</v>
          </cell>
        </row>
        <row r="1526">
          <cell r="E1526" t="str">
            <v>Clean Water SRF Bond Fund</v>
          </cell>
          <cell r="I1526">
            <v>2012</v>
          </cell>
          <cell r="L1526">
            <v>1544359.83</v>
          </cell>
        </row>
        <row r="1527">
          <cell r="E1527" t="str">
            <v>Clean Water SRF Nonpledged</v>
          </cell>
          <cell r="I1527">
            <v>2012</v>
          </cell>
          <cell r="L1527">
            <v>691599</v>
          </cell>
        </row>
        <row r="1528">
          <cell r="E1528" t="str">
            <v>Clean Water SRF Nonpledged</v>
          </cell>
          <cell r="I1528">
            <v>2012</v>
          </cell>
          <cell r="L1528">
            <v>870121.26</v>
          </cell>
        </row>
        <row r="1529">
          <cell r="E1529" t="str">
            <v>Drinking Water SRF Bond Fund</v>
          </cell>
          <cell r="I1529">
            <v>2012</v>
          </cell>
          <cell r="L1529">
            <v>28902811</v>
          </cell>
        </row>
        <row r="1530">
          <cell r="E1530" t="str">
            <v>Drinking Water SRF Nonpledged</v>
          </cell>
          <cell r="I1530">
            <v>2012</v>
          </cell>
          <cell r="L1530">
            <v>5000000</v>
          </cell>
        </row>
        <row r="1531">
          <cell r="E1531" t="str">
            <v>WIF: General-RD Match</v>
          </cell>
          <cell r="I1531">
            <v>2012</v>
          </cell>
          <cell r="L1531">
            <v>1068000</v>
          </cell>
        </row>
        <row r="1532">
          <cell r="E1532" t="str">
            <v>Clean Water Legacy: Small Comm Tech Assist</v>
          </cell>
          <cell r="I1532">
            <v>2012</v>
          </cell>
          <cell r="L1532">
            <v>17000</v>
          </cell>
        </row>
        <row r="1533">
          <cell r="E1533" t="str">
            <v>Clean Water Legacy: Small Comm Tech Assist</v>
          </cell>
          <cell r="I1533">
            <v>2012</v>
          </cell>
          <cell r="L1533">
            <v>24000</v>
          </cell>
        </row>
        <row r="1534">
          <cell r="E1534" t="str">
            <v>WIF: General-RD Match</v>
          </cell>
          <cell r="I1534">
            <v>2012</v>
          </cell>
          <cell r="L1534">
            <v>1689000</v>
          </cell>
        </row>
        <row r="1535">
          <cell r="E1535" t="str">
            <v>Clean Water SRF Bond Fund</v>
          </cell>
          <cell r="I1535">
            <v>2012</v>
          </cell>
          <cell r="L1535">
            <v>16526481</v>
          </cell>
        </row>
        <row r="1536">
          <cell r="E1536" t="str">
            <v>Clean Water Legacy: Total Max Daily Load</v>
          </cell>
          <cell r="I1536">
            <v>2012</v>
          </cell>
          <cell r="L1536">
            <v>2171882</v>
          </cell>
        </row>
        <row r="1537">
          <cell r="E1537" t="str">
            <v>Clean Water SRF Bond Fund</v>
          </cell>
          <cell r="I1537">
            <v>2012</v>
          </cell>
          <cell r="L1537">
            <v>43959.4</v>
          </cell>
        </row>
        <row r="1538">
          <cell r="E1538" t="str">
            <v>WIF: General-Grant</v>
          </cell>
          <cell r="I1538">
            <v>2012</v>
          </cell>
          <cell r="L1538">
            <v>218518</v>
          </cell>
        </row>
        <row r="1539">
          <cell r="E1539" t="str">
            <v>Drinking Water SRF Bond Fund</v>
          </cell>
          <cell r="I1539">
            <v>2012</v>
          </cell>
          <cell r="L1539">
            <v>87497.83</v>
          </cell>
        </row>
        <row r="1540">
          <cell r="E1540" t="str">
            <v>Drinking Water SRF Nonpledged</v>
          </cell>
          <cell r="I1540">
            <v>2012</v>
          </cell>
          <cell r="L1540">
            <v>379103</v>
          </cell>
        </row>
        <row r="1541">
          <cell r="E1541" t="str">
            <v>Clean Water Legacy: Phosphorous Reduction</v>
          </cell>
          <cell r="I1541">
            <v>2012</v>
          </cell>
          <cell r="L1541">
            <v>57027</v>
          </cell>
        </row>
        <row r="1542">
          <cell r="E1542" t="str">
            <v>Clean Water SRF Bond Fund</v>
          </cell>
          <cell r="I1542">
            <v>2012</v>
          </cell>
          <cell r="L1542">
            <v>3219053</v>
          </cell>
        </row>
        <row r="1543">
          <cell r="E1543" t="str">
            <v>WIF: General-Grant</v>
          </cell>
          <cell r="I1543">
            <v>2012</v>
          </cell>
          <cell r="L1543">
            <v>3584751</v>
          </cell>
        </row>
        <row r="1544">
          <cell r="E1544" t="str">
            <v>Clean Water Legacy: Phosphorous Reduction</v>
          </cell>
          <cell r="I1544">
            <v>2012</v>
          </cell>
          <cell r="L1544">
            <v>75362</v>
          </cell>
        </row>
        <row r="1545">
          <cell r="E1545" t="str">
            <v>Clean Water SRF Bond Fund</v>
          </cell>
          <cell r="I1545">
            <v>2012</v>
          </cell>
          <cell r="L1545">
            <v>278149</v>
          </cell>
        </row>
        <row r="1546">
          <cell r="E1546" t="str">
            <v>Clean Water SRF Nonpledged</v>
          </cell>
          <cell r="I1546">
            <v>2012</v>
          </cell>
          <cell r="L1546">
            <v>1050680</v>
          </cell>
        </row>
        <row r="1547">
          <cell r="E1547" t="str">
            <v>WIF: General-Grant</v>
          </cell>
          <cell r="I1547">
            <v>2012</v>
          </cell>
          <cell r="L1547">
            <v>61914</v>
          </cell>
        </row>
        <row r="1548">
          <cell r="E1548" t="str">
            <v>Clean Water SRF Bond Fund</v>
          </cell>
          <cell r="I1548">
            <v>2012</v>
          </cell>
          <cell r="L1548">
            <v>354551</v>
          </cell>
        </row>
        <row r="1549">
          <cell r="E1549" t="str">
            <v>WIF: General-Grant</v>
          </cell>
          <cell r="I1549">
            <v>2012</v>
          </cell>
          <cell r="L1549">
            <v>1418205</v>
          </cell>
        </row>
        <row r="1550">
          <cell r="E1550" t="str">
            <v>Drinking Water SRF Bond Fund</v>
          </cell>
          <cell r="I1550">
            <v>2012</v>
          </cell>
          <cell r="L1550">
            <v>1605655</v>
          </cell>
        </row>
        <row r="1551">
          <cell r="E1551" t="str">
            <v>Clean Water SRF Bond Fund</v>
          </cell>
          <cell r="I1551">
            <v>2012</v>
          </cell>
          <cell r="L1551">
            <v>5845636</v>
          </cell>
        </row>
        <row r="1552">
          <cell r="E1552" t="str">
            <v>WIF: General-Grant</v>
          </cell>
          <cell r="I1552">
            <v>2012</v>
          </cell>
          <cell r="L1552">
            <v>4000000</v>
          </cell>
        </row>
        <row r="1553">
          <cell r="E1553" t="str">
            <v>Drinking Water SRF Bond Fund</v>
          </cell>
          <cell r="I1553">
            <v>2012</v>
          </cell>
          <cell r="L1553">
            <v>3519100</v>
          </cell>
        </row>
        <row r="1554">
          <cell r="E1554" t="str">
            <v>Drinking Water SRF Nonpledged</v>
          </cell>
          <cell r="I1554">
            <v>2012</v>
          </cell>
          <cell r="L1554">
            <v>3038917</v>
          </cell>
        </row>
        <row r="1555">
          <cell r="E1555" t="str">
            <v>Clean Water SRF Bond Fund</v>
          </cell>
          <cell r="I1555">
            <v>2012</v>
          </cell>
          <cell r="L1555">
            <v>265418.11</v>
          </cell>
        </row>
        <row r="1556">
          <cell r="E1556" t="str">
            <v>WIF: General-Grant</v>
          </cell>
          <cell r="I1556">
            <v>2012</v>
          </cell>
          <cell r="L1556">
            <v>1130480</v>
          </cell>
        </row>
        <row r="1557">
          <cell r="E1557" t="str">
            <v>WIF: General-RD Match</v>
          </cell>
          <cell r="I1557">
            <v>2012</v>
          </cell>
          <cell r="L1557">
            <v>780000</v>
          </cell>
        </row>
        <row r="1558">
          <cell r="E1558" t="str">
            <v>TRLF Nonpledged</v>
          </cell>
          <cell r="I1558">
            <v>2012</v>
          </cell>
          <cell r="L1558">
            <v>1597175</v>
          </cell>
        </row>
        <row r="1559">
          <cell r="E1559" t="str">
            <v>Drinking Water SRF Bond Fund</v>
          </cell>
          <cell r="I1559">
            <v>2012</v>
          </cell>
          <cell r="L1559">
            <v>248532.74</v>
          </cell>
        </row>
        <row r="1560">
          <cell r="E1560" t="str">
            <v>Drinking Water SRF Nonpledged</v>
          </cell>
          <cell r="I1560">
            <v>2012</v>
          </cell>
          <cell r="L1560">
            <v>173601</v>
          </cell>
        </row>
        <row r="1561">
          <cell r="E1561" t="str">
            <v>Drinking Water SRF Nonpledged</v>
          </cell>
          <cell r="I1561">
            <v>2012</v>
          </cell>
          <cell r="L1561">
            <v>3377.5</v>
          </cell>
        </row>
        <row r="1562">
          <cell r="E1562" t="str">
            <v>Drinking Water SRF Nonpledged</v>
          </cell>
          <cell r="I1562">
            <v>2012</v>
          </cell>
          <cell r="L1562">
            <v>10000</v>
          </cell>
        </row>
        <row r="1563">
          <cell r="E1563" t="str">
            <v>Clean Water SRF Bond Fund</v>
          </cell>
          <cell r="I1563">
            <v>2012</v>
          </cell>
          <cell r="L1563">
            <v>60000000</v>
          </cell>
        </row>
        <row r="1564">
          <cell r="E1564" t="str">
            <v>TRLF Nonpledged</v>
          </cell>
          <cell r="I1564">
            <v>2012</v>
          </cell>
          <cell r="L1564">
            <v>1500000</v>
          </cell>
        </row>
        <row r="1565">
          <cell r="E1565" t="str">
            <v>Drinking Water SRF Nonpledged</v>
          </cell>
          <cell r="I1565">
            <v>2012</v>
          </cell>
          <cell r="L1565">
            <v>8476</v>
          </cell>
        </row>
        <row r="1566">
          <cell r="E1566" t="str">
            <v>Clean Water SRF Bond Fund</v>
          </cell>
          <cell r="I1566">
            <v>2012</v>
          </cell>
          <cell r="L1566">
            <v>228823</v>
          </cell>
        </row>
        <row r="1567">
          <cell r="E1567" t="str">
            <v>Clean Water SRF Bond Fund</v>
          </cell>
          <cell r="I1567">
            <v>2012</v>
          </cell>
          <cell r="L1567">
            <v>684902.96</v>
          </cell>
        </row>
        <row r="1568">
          <cell r="E1568" t="str">
            <v>WIF: General-Grant</v>
          </cell>
          <cell r="I1568">
            <v>2012</v>
          </cell>
          <cell r="L1568">
            <v>1476913</v>
          </cell>
        </row>
        <row r="1569">
          <cell r="E1569" t="str">
            <v>TRLF Nonpledged</v>
          </cell>
          <cell r="I1569">
            <v>2012</v>
          </cell>
          <cell r="L1569">
            <v>3513550.92</v>
          </cell>
        </row>
        <row r="1570">
          <cell r="E1570" t="str">
            <v>WIF: General-RD Match</v>
          </cell>
          <cell r="I1570">
            <v>2012</v>
          </cell>
          <cell r="L1570">
            <v>1315000</v>
          </cell>
        </row>
        <row r="1571">
          <cell r="E1571" t="str">
            <v>Clean Water SRF Bond Fund</v>
          </cell>
          <cell r="I1571">
            <v>2012</v>
          </cell>
          <cell r="L1571">
            <v>529756.65</v>
          </cell>
        </row>
        <row r="1572">
          <cell r="E1572" t="str">
            <v>Clean Water SRF Bond Fund</v>
          </cell>
          <cell r="I1572">
            <v>2012</v>
          </cell>
          <cell r="L1572">
            <v>9688290</v>
          </cell>
        </row>
        <row r="1573">
          <cell r="E1573" t="str">
            <v>Clean Water SRF Nonpledged</v>
          </cell>
          <cell r="I1573">
            <v>2012</v>
          </cell>
          <cell r="L1573">
            <v>1157995</v>
          </cell>
        </row>
        <row r="1574">
          <cell r="E1574" t="str">
            <v>WIF: General-Grant</v>
          </cell>
          <cell r="I1574">
            <v>2012</v>
          </cell>
          <cell r="L1574">
            <v>2842005</v>
          </cell>
        </row>
        <row r="1575">
          <cell r="E1575" t="str">
            <v>Clean Water Legacy: Total Max Daily Load</v>
          </cell>
          <cell r="I1575">
            <v>2012</v>
          </cell>
          <cell r="L1575">
            <v>1350000</v>
          </cell>
        </row>
        <row r="1576">
          <cell r="E1576" t="str">
            <v>Clean Water SRF Bond Fund</v>
          </cell>
          <cell r="I1576">
            <v>2012</v>
          </cell>
          <cell r="L1576">
            <v>552660.26</v>
          </cell>
        </row>
        <row r="1577">
          <cell r="E1577" t="str">
            <v>Clean Water SRF Nonpledged</v>
          </cell>
          <cell r="I1577">
            <v>2012</v>
          </cell>
          <cell r="L1577">
            <v>184220.08</v>
          </cell>
        </row>
        <row r="1578">
          <cell r="E1578" t="str">
            <v>Clean Water SRF Bond Fund</v>
          </cell>
          <cell r="I1578">
            <v>2012</v>
          </cell>
          <cell r="L1578">
            <v>161966.66</v>
          </cell>
        </row>
        <row r="1579">
          <cell r="E1579" t="str">
            <v>Clean Water Legacy: Total Max Daily Load</v>
          </cell>
          <cell r="I1579">
            <v>2012</v>
          </cell>
          <cell r="L1579">
            <v>726586</v>
          </cell>
        </row>
        <row r="1580">
          <cell r="E1580" t="str">
            <v>Drinking Water SRF Bond Fund</v>
          </cell>
          <cell r="I1580">
            <v>2012</v>
          </cell>
          <cell r="L1580">
            <v>371059</v>
          </cell>
        </row>
        <row r="1581">
          <cell r="E1581" t="str">
            <v>Clean Water Legacy: Total Max Daily Load</v>
          </cell>
          <cell r="I1581">
            <v>2012</v>
          </cell>
          <cell r="L1581">
            <v>1250000</v>
          </cell>
        </row>
        <row r="1582">
          <cell r="E1582" t="str">
            <v>Clean Water SRF Bond Fund</v>
          </cell>
          <cell r="I1582">
            <v>2012</v>
          </cell>
          <cell r="L1582">
            <v>920505.33</v>
          </cell>
        </row>
        <row r="1583">
          <cell r="E1583" t="str">
            <v>Clean Water Legacy: Small Comm Tech Assist</v>
          </cell>
          <cell r="I1583">
            <v>2012</v>
          </cell>
          <cell r="L1583">
            <v>39937.370000000003</v>
          </cell>
        </row>
        <row r="1584">
          <cell r="E1584" t="str">
            <v>Drinking Water SRF Bond Fund</v>
          </cell>
          <cell r="I1584">
            <v>2013</v>
          </cell>
          <cell r="L1584">
            <v>533065.52</v>
          </cell>
        </row>
        <row r="1585">
          <cell r="E1585" t="str">
            <v>Clean Water SRF Bond Fund</v>
          </cell>
          <cell r="I1585">
            <v>2013</v>
          </cell>
          <cell r="L1585">
            <v>5195750.24</v>
          </cell>
        </row>
        <row r="1586">
          <cell r="E1586" t="str">
            <v>Clean Water SRF Bond Fund</v>
          </cell>
          <cell r="I1586">
            <v>2013</v>
          </cell>
          <cell r="L1586">
            <v>1884688.01</v>
          </cell>
        </row>
        <row r="1587">
          <cell r="E1587" t="str">
            <v>Clean Water SRF Bond Fund</v>
          </cell>
          <cell r="I1587">
            <v>2013</v>
          </cell>
          <cell r="L1587">
            <v>1033107.72</v>
          </cell>
        </row>
        <row r="1588">
          <cell r="E1588" t="str">
            <v>WIF: General-Grant</v>
          </cell>
          <cell r="I1588">
            <v>2013</v>
          </cell>
          <cell r="L1588">
            <v>499910</v>
          </cell>
        </row>
        <row r="1589">
          <cell r="E1589" t="str">
            <v>Drinking Water SRF Bond Fund</v>
          </cell>
          <cell r="I1589">
            <v>2013</v>
          </cell>
          <cell r="L1589">
            <v>85446.03</v>
          </cell>
        </row>
        <row r="1590">
          <cell r="E1590" t="str">
            <v>Drinking Water SRF Nonpledged</v>
          </cell>
          <cell r="I1590">
            <v>2013</v>
          </cell>
          <cell r="L1590">
            <v>385725</v>
          </cell>
        </row>
        <row r="1591">
          <cell r="E1591" t="str">
            <v>Clean Water SRF Bond Fund</v>
          </cell>
          <cell r="I1591">
            <v>2013</v>
          </cell>
          <cell r="L1591">
            <v>208898.51</v>
          </cell>
        </row>
        <row r="1592">
          <cell r="E1592" t="str">
            <v>Drinking Water SRF Bond Fund</v>
          </cell>
          <cell r="I1592">
            <v>2013</v>
          </cell>
          <cell r="L1592">
            <v>645575.25</v>
          </cell>
        </row>
        <row r="1593">
          <cell r="E1593" t="str">
            <v>Clean Water SRF Bond Fund</v>
          </cell>
          <cell r="I1593">
            <v>2013</v>
          </cell>
          <cell r="L1593">
            <v>1177217</v>
          </cell>
        </row>
        <row r="1594">
          <cell r="E1594" t="str">
            <v>Clean Water SRF Nonpledged</v>
          </cell>
          <cell r="I1594">
            <v>2013</v>
          </cell>
          <cell r="L1594">
            <v>392406</v>
          </cell>
        </row>
        <row r="1595">
          <cell r="E1595" t="str">
            <v>Drinking Water SRF Bond Fund</v>
          </cell>
          <cell r="I1595">
            <v>2013</v>
          </cell>
          <cell r="L1595">
            <v>305167.30999999994</v>
          </cell>
        </row>
        <row r="1596">
          <cell r="E1596" t="str">
            <v>Clean Water SRF Bond Fund</v>
          </cell>
          <cell r="I1596">
            <v>2013</v>
          </cell>
          <cell r="L1596">
            <v>7754480</v>
          </cell>
        </row>
        <row r="1597">
          <cell r="E1597" t="str">
            <v>Drinking Water SRF Bond Fund</v>
          </cell>
          <cell r="I1597">
            <v>2013</v>
          </cell>
          <cell r="L1597">
            <v>38440</v>
          </cell>
        </row>
        <row r="1598">
          <cell r="E1598" t="str">
            <v>Drinking Water SRF Nonpledged</v>
          </cell>
          <cell r="I1598">
            <v>2013</v>
          </cell>
          <cell r="L1598">
            <v>153760</v>
          </cell>
        </row>
        <row r="1599">
          <cell r="E1599" t="str">
            <v>Clean Water SRF Bond Fund</v>
          </cell>
          <cell r="I1599">
            <v>2013</v>
          </cell>
          <cell r="L1599">
            <v>64151</v>
          </cell>
        </row>
        <row r="1600">
          <cell r="E1600" t="str">
            <v>WIF: General-Grant</v>
          </cell>
          <cell r="I1600">
            <v>2013</v>
          </cell>
          <cell r="L1600">
            <v>256600</v>
          </cell>
        </row>
        <row r="1601">
          <cell r="E1601" t="str">
            <v>Clean Water Legacy: Total Max Daily Load</v>
          </cell>
          <cell r="I1601">
            <v>2013</v>
          </cell>
          <cell r="L1601">
            <v>277542.98</v>
          </cell>
        </row>
        <row r="1602">
          <cell r="E1602" t="str">
            <v>Clean Water Legacy: Small Comm Construction-Grant</v>
          </cell>
          <cell r="I1602">
            <v>2013</v>
          </cell>
          <cell r="L1602">
            <v>200344.35</v>
          </cell>
        </row>
        <row r="1603">
          <cell r="E1603" t="str">
            <v>Clean Water Legacy: Small Comm Construction-Loan</v>
          </cell>
          <cell r="I1603">
            <v>2013</v>
          </cell>
          <cell r="L1603">
            <v>175988.65</v>
          </cell>
        </row>
        <row r="1604">
          <cell r="E1604" t="str">
            <v>Clean Water Legacy: Total Max Daily Load</v>
          </cell>
          <cell r="I1604">
            <v>2013</v>
          </cell>
          <cell r="L1604">
            <v>376956</v>
          </cell>
        </row>
        <row r="1605">
          <cell r="E1605" t="str">
            <v>SPAP</v>
          </cell>
          <cell r="I1605">
            <v>2013</v>
          </cell>
          <cell r="L1605">
            <v>750000</v>
          </cell>
        </row>
        <row r="1606">
          <cell r="E1606" t="str">
            <v>Clean Water SRF Bond Fund</v>
          </cell>
          <cell r="I1606">
            <v>2013</v>
          </cell>
          <cell r="L1606">
            <v>476537</v>
          </cell>
        </row>
        <row r="1607">
          <cell r="E1607" t="str">
            <v>WIF: General-Grant</v>
          </cell>
          <cell r="I1607">
            <v>2013</v>
          </cell>
          <cell r="L1607">
            <v>1906148</v>
          </cell>
        </row>
        <row r="1608">
          <cell r="E1608" t="str">
            <v>Drinking Water SRF Bond Fund</v>
          </cell>
          <cell r="I1608">
            <v>2013</v>
          </cell>
          <cell r="L1608">
            <v>108172</v>
          </cell>
        </row>
        <row r="1609">
          <cell r="E1609" t="str">
            <v>Drinking Water SRF Nonpledged</v>
          </cell>
          <cell r="I1609">
            <v>2013</v>
          </cell>
          <cell r="L1609">
            <v>596716</v>
          </cell>
        </row>
        <row r="1610">
          <cell r="E1610" t="str">
            <v>Clean Water Legacy: Total Max Daily Load</v>
          </cell>
          <cell r="I1610">
            <v>2013</v>
          </cell>
          <cell r="L1610">
            <v>3000000</v>
          </cell>
        </row>
        <row r="1611">
          <cell r="E1611" t="str">
            <v>Clean Water SRF Bond Fund</v>
          </cell>
          <cell r="I1611">
            <v>2013</v>
          </cell>
          <cell r="L1611">
            <v>3176800</v>
          </cell>
        </row>
        <row r="1612">
          <cell r="E1612" t="str">
            <v>Clean Water Legacy: Total Max Daily Load</v>
          </cell>
          <cell r="I1612">
            <v>2013</v>
          </cell>
          <cell r="L1612">
            <v>1283584</v>
          </cell>
        </row>
        <row r="1613">
          <cell r="E1613" t="str">
            <v>Clean Water SRF Bond Fund</v>
          </cell>
          <cell r="I1613">
            <v>2013</v>
          </cell>
          <cell r="L1613">
            <v>4912830</v>
          </cell>
        </row>
        <row r="1614">
          <cell r="E1614" t="str">
            <v>Clean Water Legacy: Small Comm Tech Assist</v>
          </cell>
          <cell r="I1614">
            <v>2013</v>
          </cell>
          <cell r="L1614">
            <v>7000</v>
          </cell>
        </row>
        <row r="1615">
          <cell r="E1615" t="str">
            <v>Clean Water SRF Bond Fund</v>
          </cell>
          <cell r="I1615">
            <v>2013</v>
          </cell>
          <cell r="L1615">
            <v>819578</v>
          </cell>
        </row>
        <row r="1616">
          <cell r="E1616" t="str">
            <v>Clean Water SRF Bond Fund</v>
          </cell>
          <cell r="I1616">
            <v>2013</v>
          </cell>
          <cell r="L1616">
            <v>3014667.43</v>
          </cell>
        </row>
        <row r="1617">
          <cell r="E1617" t="str">
            <v>WIF: General-Grant</v>
          </cell>
          <cell r="I1617">
            <v>2013</v>
          </cell>
          <cell r="L1617">
            <v>713568</v>
          </cell>
        </row>
        <row r="1618">
          <cell r="E1618" t="str">
            <v>Clean Water SRF Bond Fund</v>
          </cell>
          <cell r="I1618">
            <v>2013</v>
          </cell>
          <cell r="L1618">
            <v>2783315.15</v>
          </cell>
        </row>
        <row r="1619">
          <cell r="E1619" t="str">
            <v>Clean Water SRF Nonpledged</v>
          </cell>
          <cell r="I1619">
            <v>2013</v>
          </cell>
          <cell r="L1619">
            <v>1601121</v>
          </cell>
        </row>
        <row r="1620">
          <cell r="E1620" t="str">
            <v>Clean Water SRF Bond Fund</v>
          </cell>
          <cell r="I1620">
            <v>2013</v>
          </cell>
          <cell r="L1620">
            <v>3069736</v>
          </cell>
        </row>
        <row r="1621">
          <cell r="E1621" t="str">
            <v>Drinking Water SRF Bond Fund</v>
          </cell>
          <cell r="I1621">
            <v>2013</v>
          </cell>
          <cell r="L1621">
            <v>255450</v>
          </cell>
        </row>
        <row r="1622">
          <cell r="E1622" t="str">
            <v>Drinking Water SRF Nonpledged</v>
          </cell>
          <cell r="I1622">
            <v>2013</v>
          </cell>
          <cell r="L1622">
            <v>1021800</v>
          </cell>
        </row>
        <row r="1623">
          <cell r="E1623" t="str">
            <v>Drinking Water SRF Bond Fund</v>
          </cell>
          <cell r="I1623">
            <v>2013</v>
          </cell>
          <cell r="L1623">
            <v>1035000</v>
          </cell>
        </row>
        <row r="1624">
          <cell r="E1624" t="str">
            <v>Clean Water Legacy: Small Comm Tech Assist</v>
          </cell>
          <cell r="I1624">
            <v>2013</v>
          </cell>
          <cell r="L1624">
            <v>27500</v>
          </cell>
        </row>
        <row r="1625">
          <cell r="E1625" t="str">
            <v>SPAP: Flood 2012</v>
          </cell>
          <cell r="I1625">
            <v>2013</v>
          </cell>
          <cell r="L1625">
            <v>153663.4</v>
          </cell>
        </row>
        <row r="1626">
          <cell r="E1626" t="str">
            <v>SPAP: Flood 2012</v>
          </cell>
          <cell r="I1626">
            <v>2013</v>
          </cell>
          <cell r="L1626">
            <v>2114375</v>
          </cell>
        </row>
        <row r="1627">
          <cell r="E1627" t="str">
            <v>SPAP: Flood 2012</v>
          </cell>
          <cell r="I1627">
            <v>2013</v>
          </cell>
          <cell r="L1627">
            <v>2029520.98</v>
          </cell>
        </row>
        <row r="1628">
          <cell r="E1628" t="str">
            <v>Drinking Water SRF Bond Fund</v>
          </cell>
          <cell r="I1628">
            <v>2013</v>
          </cell>
          <cell r="L1628">
            <v>972472.19</v>
          </cell>
        </row>
        <row r="1629">
          <cell r="E1629" t="str">
            <v>Clean Water SRF Bond Fund</v>
          </cell>
          <cell r="I1629">
            <v>2013</v>
          </cell>
          <cell r="L1629">
            <v>40000000</v>
          </cell>
        </row>
        <row r="1630">
          <cell r="E1630" t="str">
            <v>Drinking Water SRF Bond Fund</v>
          </cell>
          <cell r="I1630">
            <v>2013</v>
          </cell>
          <cell r="L1630">
            <v>1862082.81</v>
          </cell>
        </row>
        <row r="1631">
          <cell r="E1631" t="str">
            <v>Drinking Water SRF Bond Fund</v>
          </cell>
          <cell r="I1631">
            <v>2013</v>
          </cell>
          <cell r="L1631">
            <v>9549.89</v>
          </cell>
        </row>
        <row r="1632">
          <cell r="E1632" t="str">
            <v>Drinking Water SRF Nonpledged</v>
          </cell>
          <cell r="I1632">
            <v>2013</v>
          </cell>
          <cell r="L1632">
            <v>52418</v>
          </cell>
        </row>
        <row r="1633">
          <cell r="E1633" t="str">
            <v>SPAP: Flood 2012</v>
          </cell>
          <cell r="I1633">
            <v>2013</v>
          </cell>
          <cell r="L1633">
            <v>322331.2</v>
          </cell>
        </row>
        <row r="1634">
          <cell r="E1634" t="str">
            <v>Drinking Water SRF Bond Fund</v>
          </cell>
          <cell r="I1634">
            <v>2013</v>
          </cell>
          <cell r="L1634">
            <v>166364.06</v>
          </cell>
        </row>
        <row r="1635">
          <cell r="E1635" t="str">
            <v>Drinking Water SRF Nonpledged</v>
          </cell>
          <cell r="I1635">
            <v>2013</v>
          </cell>
          <cell r="L1635">
            <v>674948</v>
          </cell>
        </row>
        <row r="1636">
          <cell r="E1636" t="str">
            <v>Clean Water SRF Bond Fund</v>
          </cell>
          <cell r="I1636">
            <v>2013</v>
          </cell>
          <cell r="L1636">
            <v>2059131.51</v>
          </cell>
        </row>
        <row r="1637">
          <cell r="E1637" t="str">
            <v>Clean Water SRF Bond Fund</v>
          </cell>
          <cell r="I1637">
            <v>2014</v>
          </cell>
          <cell r="L1637">
            <v>394872.92</v>
          </cell>
        </row>
        <row r="1638">
          <cell r="E1638" t="str">
            <v>Clean Water SRF Bond Fund</v>
          </cell>
          <cell r="I1638">
            <v>2014</v>
          </cell>
          <cell r="L1638">
            <v>1828629.63</v>
          </cell>
        </row>
        <row r="1639">
          <cell r="E1639" t="str">
            <v>Drinking Water SRF Bond Fund</v>
          </cell>
          <cell r="I1639">
            <v>2014</v>
          </cell>
          <cell r="L1639">
            <v>204032</v>
          </cell>
        </row>
        <row r="1640">
          <cell r="E1640" t="str">
            <v>Drinking Water SRF Nonpledged</v>
          </cell>
          <cell r="I1640">
            <v>2014</v>
          </cell>
          <cell r="L1640">
            <v>816130</v>
          </cell>
        </row>
        <row r="1641">
          <cell r="E1641" t="str">
            <v>Clean Water SRF Bond Fund</v>
          </cell>
          <cell r="I1641">
            <v>2014</v>
          </cell>
          <cell r="L1641">
            <v>1511800</v>
          </cell>
        </row>
        <row r="1642">
          <cell r="E1642" t="str">
            <v>WIF: General-RD Match</v>
          </cell>
          <cell r="I1642">
            <v>2014</v>
          </cell>
          <cell r="L1642">
            <v>1628000</v>
          </cell>
        </row>
        <row r="1643">
          <cell r="E1643" t="str">
            <v>Clean Water SRF Bond Fund</v>
          </cell>
          <cell r="I1643">
            <v>2014</v>
          </cell>
          <cell r="L1643">
            <v>1886812</v>
          </cell>
        </row>
        <row r="1644">
          <cell r="E1644" t="str">
            <v>Clean Water SRF Nonpledged</v>
          </cell>
          <cell r="I1644">
            <v>2014</v>
          </cell>
          <cell r="L1644">
            <v>683205</v>
          </cell>
        </row>
        <row r="1645">
          <cell r="E1645" t="str">
            <v>WIF: General-Grant</v>
          </cell>
          <cell r="I1645">
            <v>2014</v>
          </cell>
          <cell r="L1645">
            <v>80000</v>
          </cell>
        </row>
        <row r="1646">
          <cell r="E1646" t="str">
            <v>Clean Water SRF Bond Fund</v>
          </cell>
          <cell r="I1646">
            <v>2014</v>
          </cell>
          <cell r="L1646">
            <v>325016</v>
          </cell>
        </row>
        <row r="1647">
          <cell r="E1647" t="str">
            <v>Drinking Water SRF Bond Fund</v>
          </cell>
          <cell r="I1647">
            <v>2014</v>
          </cell>
          <cell r="L1647">
            <v>98340</v>
          </cell>
        </row>
        <row r="1648">
          <cell r="E1648" t="str">
            <v>Drinking Water SRF Nonpledged</v>
          </cell>
          <cell r="I1648">
            <v>2014</v>
          </cell>
          <cell r="L1648">
            <v>393361</v>
          </cell>
        </row>
        <row r="1649">
          <cell r="E1649" t="str">
            <v>Drinking Water SRF Bond Fund</v>
          </cell>
          <cell r="I1649">
            <v>2014</v>
          </cell>
          <cell r="L1649">
            <v>960952.9</v>
          </cell>
        </row>
        <row r="1650">
          <cell r="E1650" t="str">
            <v>Drinking Water SRF Bond Fund</v>
          </cell>
          <cell r="I1650">
            <v>2014</v>
          </cell>
          <cell r="L1650">
            <v>953866</v>
          </cell>
        </row>
        <row r="1651">
          <cell r="E1651" t="str">
            <v>Drinking Water SRF Nonpledged</v>
          </cell>
          <cell r="I1651">
            <v>2014</v>
          </cell>
          <cell r="L1651">
            <v>304658</v>
          </cell>
        </row>
        <row r="1652">
          <cell r="E1652" t="str">
            <v>Drinking Water SRF Bond Fund</v>
          </cell>
          <cell r="I1652">
            <v>2014</v>
          </cell>
          <cell r="L1652">
            <v>858890.02</v>
          </cell>
        </row>
        <row r="1653">
          <cell r="E1653" t="str">
            <v>Clean Water SRF Bond Fund</v>
          </cell>
          <cell r="I1653">
            <v>2014</v>
          </cell>
          <cell r="L1653">
            <v>2596463</v>
          </cell>
        </row>
        <row r="1654">
          <cell r="E1654" t="str">
            <v>Drinking Water SRF Bond Fund</v>
          </cell>
          <cell r="I1654">
            <v>2014</v>
          </cell>
          <cell r="L1654">
            <v>381558</v>
          </cell>
        </row>
        <row r="1655">
          <cell r="E1655" t="str">
            <v>Drinking Water SRF Nonpledged</v>
          </cell>
          <cell r="I1655">
            <v>2014</v>
          </cell>
          <cell r="L1655">
            <v>1526231</v>
          </cell>
        </row>
        <row r="1656">
          <cell r="E1656" t="str">
            <v>Drinking Water SRF Bond Fund</v>
          </cell>
          <cell r="I1656">
            <v>2014</v>
          </cell>
          <cell r="L1656">
            <v>768145</v>
          </cell>
        </row>
        <row r="1657">
          <cell r="E1657" t="str">
            <v>Clean Water SRF Bond Fund</v>
          </cell>
          <cell r="I1657">
            <v>2014</v>
          </cell>
          <cell r="L1657">
            <v>788030</v>
          </cell>
        </row>
        <row r="1658">
          <cell r="E1658" t="str">
            <v>Drinking Water SRF Bond Fund</v>
          </cell>
          <cell r="I1658">
            <v>2014</v>
          </cell>
          <cell r="L1658">
            <v>302900</v>
          </cell>
        </row>
        <row r="1659">
          <cell r="E1659" t="str">
            <v>Drinking Water SRF Bond Fund</v>
          </cell>
          <cell r="I1659">
            <v>2014</v>
          </cell>
          <cell r="L1659">
            <v>818214.52</v>
          </cell>
        </row>
        <row r="1660">
          <cell r="E1660" t="str">
            <v>Drinking Water SRF Nonpledged</v>
          </cell>
          <cell r="I1660">
            <v>2014</v>
          </cell>
          <cell r="L1660">
            <v>818133</v>
          </cell>
        </row>
        <row r="1661">
          <cell r="E1661" t="str">
            <v>WIF: SPAP</v>
          </cell>
          <cell r="I1661">
            <v>2014</v>
          </cell>
          <cell r="L1661">
            <v>1000000</v>
          </cell>
        </row>
        <row r="1662">
          <cell r="E1662" t="str">
            <v>Clean Water Legacy: Point Source Implementation</v>
          </cell>
          <cell r="I1662">
            <v>2014</v>
          </cell>
          <cell r="L1662">
            <v>1342805</v>
          </cell>
        </row>
        <row r="1663">
          <cell r="E1663" t="str">
            <v>Drinking Water SRF Bond Fund</v>
          </cell>
          <cell r="I1663">
            <v>2014</v>
          </cell>
          <cell r="L1663">
            <v>2231590</v>
          </cell>
        </row>
        <row r="1664">
          <cell r="E1664" t="str">
            <v>Clean Water Legacy: Point Source Implementation</v>
          </cell>
          <cell r="I1664">
            <v>2014</v>
          </cell>
          <cell r="L1664">
            <v>264638</v>
          </cell>
        </row>
        <row r="1665">
          <cell r="E1665" t="str">
            <v>WIF: General-RD Match</v>
          </cell>
          <cell r="I1665">
            <v>2014</v>
          </cell>
          <cell r="L1665">
            <v>1747362</v>
          </cell>
        </row>
        <row r="1666">
          <cell r="E1666" t="str">
            <v>Clean Water SRF Bond Fund</v>
          </cell>
          <cell r="I1666">
            <v>2014</v>
          </cell>
          <cell r="L1666">
            <v>7413385</v>
          </cell>
        </row>
        <row r="1667">
          <cell r="E1667" t="str">
            <v>Clean Water SRF Nonpledged</v>
          </cell>
          <cell r="I1667">
            <v>2014</v>
          </cell>
          <cell r="L1667">
            <v>546995</v>
          </cell>
        </row>
        <row r="1668">
          <cell r="E1668" t="str">
            <v>WIF: General-RD Match</v>
          </cell>
          <cell r="I1668">
            <v>2014</v>
          </cell>
          <cell r="L1668">
            <v>955000</v>
          </cell>
        </row>
        <row r="1669">
          <cell r="E1669" t="str">
            <v>Clean Water SRF Bond Fund</v>
          </cell>
          <cell r="I1669">
            <v>2014</v>
          </cell>
          <cell r="L1669">
            <v>15062300</v>
          </cell>
        </row>
        <row r="1670">
          <cell r="E1670" t="str">
            <v>Clean Water Legacy: Point Source Implementation</v>
          </cell>
          <cell r="I1670">
            <v>2014</v>
          </cell>
          <cell r="L1670">
            <v>1367406</v>
          </cell>
        </row>
        <row r="1671">
          <cell r="E1671" t="str">
            <v>Clean Water Legacy: Point Source Implementation</v>
          </cell>
          <cell r="I1671">
            <v>2014</v>
          </cell>
          <cell r="L1671">
            <v>243882</v>
          </cell>
        </row>
        <row r="1672">
          <cell r="E1672" t="str">
            <v>Drinking Water SRF Bond Fund</v>
          </cell>
          <cell r="I1672">
            <v>2014</v>
          </cell>
          <cell r="L1672">
            <v>376675</v>
          </cell>
        </row>
        <row r="1673">
          <cell r="E1673" t="str">
            <v>Drinking Water SRF Nonpledged</v>
          </cell>
          <cell r="I1673">
            <v>2014</v>
          </cell>
          <cell r="L1673">
            <v>913075</v>
          </cell>
        </row>
        <row r="1674">
          <cell r="E1674" t="str">
            <v>Clean Water SRF Bond Fund</v>
          </cell>
          <cell r="I1674">
            <v>2014</v>
          </cell>
          <cell r="L1674">
            <v>470625</v>
          </cell>
        </row>
        <row r="1675">
          <cell r="E1675" t="str">
            <v>Drinking Water SRF Bond Fund</v>
          </cell>
          <cell r="I1675">
            <v>2014</v>
          </cell>
          <cell r="L1675">
            <v>174329</v>
          </cell>
        </row>
        <row r="1676">
          <cell r="E1676" t="str">
            <v>Drinking Water SRF Nonpledged</v>
          </cell>
          <cell r="I1676">
            <v>2014</v>
          </cell>
          <cell r="L1676">
            <v>697316</v>
          </cell>
        </row>
        <row r="1677">
          <cell r="E1677" t="str">
            <v>Drinking Water SRF Bond Fund</v>
          </cell>
          <cell r="I1677">
            <v>2014</v>
          </cell>
          <cell r="L1677">
            <v>219656</v>
          </cell>
        </row>
        <row r="1678">
          <cell r="E1678" t="str">
            <v>Clean Water Legacy: Point Source Implementation</v>
          </cell>
          <cell r="I1678">
            <v>2014</v>
          </cell>
          <cell r="L1678">
            <v>280765</v>
          </cell>
        </row>
        <row r="1679">
          <cell r="E1679" t="str">
            <v>Clean Water Legacy: Small Comm Construction-Grant</v>
          </cell>
          <cell r="I1679">
            <v>2014</v>
          </cell>
          <cell r="L1679">
            <v>206999.58000000002</v>
          </cell>
        </row>
        <row r="1680">
          <cell r="E1680" t="str">
            <v>Clean Water Legacy: Small Comm Construction-Loan</v>
          </cell>
          <cell r="I1680">
            <v>2014</v>
          </cell>
          <cell r="L1680">
            <v>75752.19</v>
          </cell>
        </row>
        <row r="1681">
          <cell r="E1681" t="str">
            <v>Clean Water Legacy: Point Source Implementation</v>
          </cell>
          <cell r="I1681">
            <v>2014</v>
          </cell>
          <cell r="L1681">
            <v>628193</v>
          </cell>
        </row>
        <row r="1682">
          <cell r="E1682" t="str">
            <v>Drinking Water SRF Bond Fund</v>
          </cell>
          <cell r="I1682">
            <v>2014</v>
          </cell>
          <cell r="L1682">
            <v>3615135</v>
          </cell>
        </row>
        <row r="1683">
          <cell r="E1683" t="str">
            <v>Clean Water SRF Bond Fund</v>
          </cell>
          <cell r="I1683">
            <v>2014</v>
          </cell>
          <cell r="L1683">
            <v>317250</v>
          </cell>
        </row>
        <row r="1684">
          <cell r="E1684" t="str">
            <v>Drinking Water SRF Bond Fund</v>
          </cell>
          <cell r="I1684">
            <v>2014</v>
          </cell>
          <cell r="L1684">
            <v>42750</v>
          </cell>
        </row>
        <row r="1685">
          <cell r="E1685" t="str">
            <v>Drinking Water SRF Nonpledged</v>
          </cell>
          <cell r="I1685">
            <v>2014</v>
          </cell>
          <cell r="L1685">
            <v>171000</v>
          </cell>
        </row>
        <row r="1686">
          <cell r="E1686" t="str">
            <v>WIF: General-RD Match</v>
          </cell>
          <cell r="I1686">
            <v>2014</v>
          </cell>
          <cell r="L1686">
            <v>593000</v>
          </cell>
        </row>
        <row r="1687">
          <cell r="E1687" t="str">
            <v>Clean Water SRF Bond Fund</v>
          </cell>
          <cell r="I1687">
            <v>2014</v>
          </cell>
          <cell r="L1687">
            <v>60000000</v>
          </cell>
        </row>
        <row r="1688">
          <cell r="E1688" t="str">
            <v>Clean Water SRF Nonpledged</v>
          </cell>
          <cell r="I1688">
            <v>2014</v>
          </cell>
          <cell r="L1688">
            <v>929494.42</v>
          </cell>
        </row>
        <row r="1689">
          <cell r="E1689" t="str">
            <v>Clean Water SRF Bond Fund</v>
          </cell>
          <cell r="I1689">
            <v>2014</v>
          </cell>
          <cell r="L1689">
            <v>2538907</v>
          </cell>
        </row>
        <row r="1690">
          <cell r="E1690" t="str">
            <v>Clean Water SRF Nonpledged</v>
          </cell>
          <cell r="I1690">
            <v>2014</v>
          </cell>
          <cell r="L1690">
            <v>321569</v>
          </cell>
        </row>
        <row r="1691">
          <cell r="E1691" t="str">
            <v>Clean Water Legacy: Point Source Implementation</v>
          </cell>
          <cell r="I1691">
            <v>2014</v>
          </cell>
          <cell r="L1691">
            <v>2638674</v>
          </cell>
        </row>
        <row r="1692">
          <cell r="E1692" t="str">
            <v>Clean Water Legacy: Small Comm Tech Assist</v>
          </cell>
          <cell r="I1692">
            <v>2014</v>
          </cell>
          <cell r="L1692">
            <v>6884.5</v>
          </cell>
        </row>
        <row r="1693">
          <cell r="E1693" t="str">
            <v>Credit Enhancement Defaults</v>
          </cell>
          <cell r="I1693">
            <v>2014</v>
          </cell>
          <cell r="L1693">
            <v>603000</v>
          </cell>
        </row>
        <row r="1694">
          <cell r="E1694" t="str">
            <v>Clean Water Legacy: Point Source Implementation</v>
          </cell>
          <cell r="I1694">
            <v>2014</v>
          </cell>
          <cell r="L1694">
            <v>247442</v>
          </cell>
        </row>
        <row r="1695">
          <cell r="E1695" t="str">
            <v>Clean Water SRF Bond Fund</v>
          </cell>
          <cell r="I1695">
            <v>2014</v>
          </cell>
          <cell r="L1695">
            <v>1950000</v>
          </cell>
        </row>
        <row r="1696">
          <cell r="E1696" t="str">
            <v>Drinking Water SRF Bond Fund</v>
          </cell>
          <cell r="I1696">
            <v>2014</v>
          </cell>
          <cell r="L1696">
            <v>5108910</v>
          </cell>
        </row>
        <row r="1697">
          <cell r="E1697" t="str">
            <v>Clean Water Legacy: Point Source Implementation</v>
          </cell>
          <cell r="I1697">
            <v>2014</v>
          </cell>
          <cell r="L1697">
            <v>524084.73</v>
          </cell>
        </row>
        <row r="1698">
          <cell r="E1698" t="str">
            <v>Clean Water Legacy: Small Comm Tech Assist</v>
          </cell>
          <cell r="I1698">
            <v>2014</v>
          </cell>
          <cell r="L1698">
            <v>38000</v>
          </cell>
        </row>
        <row r="1699">
          <cell r="E1699" t="str">
            <v>Clean Water SRF Bond Fund</v>
          </cell>
          <cell r="I1699">
            <v>2014</v>
          </cell>
          <cell r="L1699">
            <v>579178</v>
          </cell>
        </row>
        <row r="1700">
          <cell r="E1700" t="str">
            <v>Drinking Water SRF Bond Fund</v>
          </cell>
          <cell r="I1700">
            <v>2014</v>
          </cell>
          <cell r="L1700">
            <v>923145.77</v>
          </cell>
        </row>
        <row r="1701">
          <cell r="E1701" t="str">
            <v>Drinking Water SRF Bond Fund</v>
          </cell>
          <cell r="I1701">
            <v>2014</v>
          </cell>
          <cell r="L1701">
            <v>920313</v>
          </cell>
        </row>
        <row r="1702">
          <cell r="E1702" t="str">
            <v>TRLF Nonpledged</v>
          </cell>
          <cell r="I1702">
            <v>2014</v>
          </cell>
          <cell r="L1702">
            <v>1239330</v>
          </cell>
        </row>
        <row r="1703">
          <cell r="E1703" t="str">
            <v>Drinking Water SRF Bond Fund</v>
          </cell>
          <cell r="I1703">
            <v>2014</v>
          </cell>
          <cell r="L1703">
            <v>3921500</v>
          </cell>
        </row>
        <row r="1704">
          <cell r="E1704" t="str">
            <v>Drinking Water SRF Bond Fund</v>
          </cell>
          <cell r="I1704">
            <v>2014</v>
          </cell>
          <cell r="L1704">
            <v>2200000</v>
          </cell>
        </row>
        <row r="1705">
          <cell r="E1705" t="str">
            <v>Clean Water Legacy: Point Source Implementation</v>
          </cell>
          <cell r="I1705">
            <v>2014</v>
          </cell>
          <cell r="L1705">
            <v>216728</v>
          </cell>
        </row>
        <row r="1706">
          <cell r="E1706" t="str">
            <v>WIF: General-RD Match</v>
          </cell>
          <cell r="I1706">
            <v>2014</v>
          </cell>
          <cell r="L1706">
            <v>1248272</v>
          </cell>
        </row>
        <row r="1707">
          <cell r="E1707" t="str">
            <v>Clean Water Legacy: Small Comm Tech Assist</v>
          </cell>
          <cell r="I1707">
            <v>2015</v>
          </cell>
          <cell r="L1707">
            <v>48300</v>
          </cell>
        </row>
        <row r="1708">
          <cell r="E1708" t="str">
            <v>Clean Water SRF Bond Fund</v>
          </cell>
          <cell r="I1708">
            <v>2015</v>
          </cell>
          <cell r="L1708">
            <v>600721</v>
          </cell>
        </row>
        <row r="1709">
          <cell r="E1709" t="str">
            <v>Clean Water SRF Nonpledged</v>
          </cell>
          <cell r="I1709">
            <v>2015</v>
          </cell>
          <cell r="L1709">
            <v>2402886</v>
          </cell>
        </row>
        <row r="1710">
          <cell r="E1710" t="str">
            <v>Drinking Water SRF Bond Fund</v>
          </cell>
          <cell r="I1710">
            <v>2015</v>
          </cell>
          <cell r="L1710">
            <v>373816</v>
          </cell>
        </row>
        <row r="1711">
          <cell r="E1711" t="str">
            <v>Drinking Water SRF Nonpledged</v>
          </cell>
          <cell r="I1711">
            <v>2015</v>
          </cell>
          <cell r="L1711">
            <v>1495265</v>
          </cell>
        </row>
        <row r="1712">
          <cell r="E1712" t="str">
            <v>Clean Water SRF Bond Fund</v>
          </cell>
          <cell r="I1712">
            <v>2015</v>
          </cell>
          <cell r="L1712">
            <v>484860</v>
          </cell>
        </row>
        <row r="1713">
          <cell r="E1713" t="str">
            <v>Drinking Water SRF Bond Fund</v>
          </cell>
          <cell r="I1713">
            <v>2015</v>
          </cell>
          <cell r="L1713">
            <v>286639</v>
          </cell>
        </row>
        <row r="1714">
          <cell r="E1714" t="str">
            <v>Drinking Water SRF Nonpledged</v>
          </cell>
          <cell r="I1714">
            <v>2015</v>
          </cell>
          <cell r="L1714">
            <v>385231</v>
          </cell>
        </row>
        <row r="1715">
          <cell r="E1715" t="str">
            <v>Drinking Water SRF Bond Fund</v>
          </cell>
          <cell r="I1715">
            <v>2015</v>
          </cell>
          <cell r="L1715">
            <v>513813</v>
          </cell>
        </row>
        <row r="1716">
          <cell r="E1716" t="str">
            <v>Drinking Water SRF Bond Fund</v>
          </cell>
          <cell r="I1716">
            <v>2015</v>
          </cell>
          <cell r="L1716">
            <v>572308</v>
          </cell>
        </row>
        <row r="1717">
          <cell r="E1717" t="str">
            <v>Drinking Water SRF Bond Fund</v>
          </cell>
          <cell r="I1717">
            <v>2015</v>
          </cell>
          <cell r="L1717">
            <v>25791</v>
          </cell>
        </row>
        <row r="1718">
          <cell r="E1718" t="str">
            <v>Drinking Water SRF Nonpledged</v>
          </cell>
          <cell r="I1718">
            <v>2015</v>
          </cell>
          <cell r="L1718">
            <v>103164</v>
          </cell>
        </row>
        <row r="1719">
          <cell r="E1719" t="str">
            <v>Clean Water SRF Bond Fund</v>
          </cell>
          <cell r="I1719">
            <v>2015</v>
          </cell>
          <cell r="L1719">
            <v>4266964</v>
          </cell>
        </row>
        <row r="1720">
          <cell r="E1720" t="str">
            <v>Drinking Water SRF Bond Fund</v>
          </cell>
          <cell r="I1720">
            <v>2015</v>
          </cell>
          <cell r="L1720">
            <v>2667171</v>
          </cell>
        </row>
        <row r="1721">
          <cell r="E1721" t="str">
            <v>Drinking Water SRF Nonpledged</v>
          </cell>
          <cell r="I1721">
            <v>2015</v>
          </cell>
          <cell r="L1721">
            <v>1895819</v>
          </cell>
        </row>
        <row r="1722">
          <cell r="E1722" t="str">
            <v>WIF: General-RD Match</v>
          </cell>
          <cell r="I1722">
            <v>2015</v>
          </cell>
          <cell r="L1722">
            <v>2091000</v>
          </cell>
        </row>
        <row r="1723">
          <cell r="E1723" t="str">
            <v>Clean Water Legacy: Point Source Implementation</v>
          </cell>
          <cell r="I1723">
            <v>2015</v>
          </cell>
          <cell r="L1723">
            <v>405559</v>
          </cell>
        </row>
        <row r="1724">
          <cell r="E1724" t="str">
            <v>WIF: General-RD Match</v>
          </cell>
          <cell r="I1724">
            <v>2015</v>
          </cell>
          <cell r="L1724">
            <v>106441</v>
          </cell>
        </row>
        <row r="1725">
          <cell r="E1725" t="str">
            <v>Clean Water SRF Bond Fund</v>
          </cell>
          <cell r="I1725">
            <v>2015</v>
          </cell>
          <cell r="L1725">
            <v>450608</v>
          </cell>
        </row>
        <row r="1726">
          <cell r="E1726" t="str">
            <v>WIF: General-Grant</v>
          </cell>
          <cell r="I1726">
            <v>2015</v>
          </cell>
          <cell r="L1726">
            <v>1616418</v>
          </cell>
        </row>
        <row r="1727">
          <cell r="E1727" t="str">
            <v>Drinking Water SRF Bond Fund</v>
          </cell>
          <cell r="I1727">
            <v>2015</v>
          </cell>
          <cell r="L1727">
            <v>451261</v>
          </cell>
        </row>
        <row r="1728">
          <cell r="E1728" t="str">
            <v>Drinking Water SRF Nonpledged</v>
          </cell>
          <cell r="I1728">
            <v>2015</v>
          </cell>
          <cell r="L1728">
            <v>1805045</v>
          </cell>
        </row>
        <row r="1729">
          <cell r="E1729" t="str">
            <v>Drinking Water SRF Bond Fund</v>
          </cell>
          <cell r="I1729">
            <v>2015</v>
          </cell>
          <cell r="L1729">
            <v>564260</v>
          </cell>
        </row>
        <row r="1730">
          <cell r="E1730" t="str">
            <v>Drinking Water SRF Nonpledged</v>
          </cell>
          <cell r="I1730">
            <v>2015</v>
          </cell>
          <cell r="L1730">
            <v>695660</v>
          </cell>
        </row>
        <row r="1731">
          <cell r="E1731" t="str">
            <v>Clean Water Legacy: Small Comm Construction-Grant</v>
          </cell>
          <cell r="I1731">
            <v>2015</v>
          </cell>
          <cell r="L1731">
            <v>1065670</v>
          </cell>
        </row>
        <row r="1732">
          <cell r="E1732" t="str">
            <v>Clean Water Legacy: Small Comm Construction-Loan</v>
          </cell>
          <cell r="I1732">
            <v>2015</v>
          </cell>
          <cell r="L1732">
            <v>266418</v>
          </cell>
        </row>
        <row r="1733">
          <cell r="E1733" t="str">
            <v>Clean Water SRF Bond Fund</v>
          </cell>
          <cell r="I1733">
            <v>2015</v>
          </cell>
          <cell r="L1733">
            <v>2068712</v>
          </cell>
        </row>
        <row r="1734">
          <cell r="E1734" t="str">
            <v>Clean Water Legacy: Point Source Implementation</v>
          </cell>
          <cell r="I1734">
            <v>2015</v>
          </cell>
          <cell r="L1734">
            <v>331388</v>
          </cell>
        </row>
        <row r="1735">
          <cell r="E1735" t="str">
            <v>Clean Water SRF Bond Fund</v>
          </cell>
          <cell r="I1735">
            <v>2015</v>
          </cell>
          <cell r="L1735">
            <v>3000000</v>
          </cell>
        </row>
        <row r="1736">
          <cell r="E1736" t="str">
            <v>Clean Water SRF Bond Fund</v>
          </cell>
          <cell r="I1736">
            <v>2015</v>
          </cell>
          <cell r="L1736">
            <v>6941990</v>
          </cell>
        </row>
        <row r="1737">
          <cell r="E1737" t="str">
            <v>WIF: General-Grant</v>
          </cell>
          <cell r="I1737">
            <v>2015</v>
          </cell>
          <cell r="L1737">
            <v>3770958</v>
          </cell>
        </row>
        <row r="1738">
          <cell r="E1738" t="str">
            <v>Clean Water SRF Bond Fund</v>
          </cell>
          <cell r="I1738">
            <v>2015</v>
          </cell>
          <cell r="L1738">
            <v>6829525</v>
          </cell>
        </row>
        <row r="1739">
          <cell r="E1739" t="str">
            <v>Drinking Water SRF Bond Fund</v>
          </cell>
          <cell r="I1739">
            <v>2015</v>
          </cell>
          <cell r="L1739">
            <v>13212873</v>
          </cell>
        </row>
        <row r="1740">
          <cell r="E1740" t="str">
            <v>Drinking Water SRF Bond Fund</v>
          </cell>
          <cell r="I1740">
            <v>2015</v>
          </cell>
          <cell r="L1740">
            <v>839216</v>
          </cell>
        </row>
        <row r="1741">
          <cell r="E1741" t="str">
            <v>Clean Water SRF Bond Fund</v>
          </cell>
          <cell r="I1741">
            <v>2015</v>
          </cell>
          <cell r="L1741">
            <v>1255464</v>
          </cell>
        </row>
        <row r="1742">
          <cell r="E1742" t="str">
            <v>Clean Water SRF Nonpledged</v>
          </cell>
          <cell r="I1742">
            <v>2015</v>
          </cell>
          <cell r="L1742">
            <v>5624</v>
          </cell>
        </row>
        <row r="1743">
          <cell r="E1743" t="str">
            <v>WIF: General-Grant</v>
          </cell>
          <cell r="I1743">
            <v>2015</v>
          </cell>
          <cell r="L1743">
            <v>3540832</v>
          </cell>
        </row>
        <row r="1744">
          <cell r="E1744" t="str">
            <v>Clean Water Legacy: Point Source Implementation</v>
          </cell>
          <cell r="I1744">
            <v>2015</v>
          </cell>
          <cell r="L1744">
            <v>213749</v>
          </cell>
        </row>
        <row r="1745">
          <cell r="E1745" t="str">
            <v>Drinking Water SRF Bond Fund</v>
          </cell>
          <cell r="I1745">
            <v>2015</v>
          </cell>
          <cell r="L1745">
            <v>10357038</v>
          </cell>
        </row>
        <row r="1746">
          <cell r="E1746" t="str">
            <v>Drinking Water SRF Bond Fund</v>
          </cell>
          <cell r="I1746">
            <v>2015</v>
          </cell>
          <cell r="L1746">
            <v>47444</v>
          </cell>
        </row>
        <row r="1747">
          <cell r="E1747" t="str">
            <v>Drinking Water SRF Nonpledged</v>
          </cell>
          <cell r="I1747">
            <v>2015</v>
          </cell>
          <cell r="L1747">
            <v>189776</v>
          </cell>
        </row>
        <row r="1748">
          <cell r="E1748" t="str">
            <v>Clean Water SRF Bond Fund</v>
          </cell>
          <cell r="I1748">
            <v>2015</v>
          </cell>
          <cell r="L1748">
            <v>442934</v>
          </cell>
        </row>
        <row r="1749">
          <cell r="E1749" t="str">
            <v>Drinking Water SRF Bond Fund</v>
          </cell>
          <cell r="I1749">
            <v>2015</v>
          </cell>
          <cell r="L1749">
            <v>628064</v>
          </cell>
        </row>
        <row r="1750">
          <cell r="E1750" t="str">
            <v>Clean Water SRF Bond Fund</v>
          </cell>
          <cell r="I1750">
            <v>2015</v>
          </cell>
          <cell r="L1750">
            <v>160828</v>
          </cell>
        </row>
        <row r="1751">
          <cell r="E1751" t="str">
            <v>WIF: General-Grant</v>
          </cell>
          <cell r="I1751">
            <v>2015</v>
          </cell>
          <cell r="L1751">
            <v>643311</v>
          </cell>
        </row>
        <row r="1752">
          <cell r="E1752" t="str">
            <v>Clean Water Legacy: Point Source Implementation</v>
          </cell>
          <cell r="I1752">
            <v>2015</v>
          </cell>
          <cell r="L1752">
            <v>1305930</v>
          </cell>
        </row>
        <row r="1753">
          <cell r="E1753" t="str">
            <v>Clean Water Legacy: Point Source Implementation</v>
          </cell>
          <cell r="I1753">
            <v>2015</v>
          </cell>
          <cell r="L1753">
            <v>689782</v>
          </cell>
        </row>
        <row r="1754">
          <cell r="E1754" t="str">
            <v>Clean Water Legacy: Small Comm Construction-Grant</v>
          </cell>
          <cell r="I1754">
            <v>2015</v>
          </cell>
          <cell r="L1754">
            <v>574297</v>
          </cell>
        </row>
        <row r="1755">
          <cell r="E1755" t="str">
            <v>Clean Water Legacy: Small Comm Construction-Loan</v>
          </cell>
          <cell r="I1755">
            <v>2015</v>
          </cell>
          <cell r="L1755">
            <v>172353</v>
          </cell>
        </row>
        <row r="1756">
          <cell r="E1756" t="str">
            <v>Clean Water Legacy: Small Comm Tech Assist</v>
          </cell>
          <cell r="I1756">
            <v>2015</v>
          </cell>
          <cell r="L1756">
            <v>28000</v>
          </cell>
        </row>
        <row r="1757">
          <cell r="E1757" t="str">
            <v>TRLF Nonpledged</v>
          </cell>
          <cell r="I1757">
            <v>2015</v>
          </cell>
          <cell r="L1757">
            <v>18000000</v>
          </cell>
        </row>
        <row r="1758">
          <cell r="E1758" t="str">
            <v>Drinking Water SRF Bond Fund</v>
          </cell>
          <cell r="I1758">
            <v>2015</v>
          </cell>
          <cell r="L1758">
            <v>3031931</v>
          </cell>
        </row>
        <row r="1759">
          <cell r="E1759" t="str">
            <v>Drinking Water SRF Nonpledged</v>
          </cell>
          <cell r="I1759">
            <v>2015</v>
          </cell>
          <cell r="L1759">
            <v>658818</v>
          </cell>
        </row>
        <row r="1760">
          <cell r="E1760" t="str">
            <v>Clean Water SRF Bond Fund</v>
          </cell>
          <cell r="I1760">
            <v>2015</v>
          </cell>
          <cell r="L1760">
            <v>326080</v>
          </cell>
        </row>
        <row r="1761">
          <cell r="E1761" t="str">
            <v>WIF: General-Grant</v>
          </cell>
          <cell r="I1761">
            <v>2015</v>
          </cell>
          <cell r="L1761">
            <v>1304320</v>
          </cell>
        </row>
        <row r="1762">
          <cell r="E1762" t="str">
            <v>Drinking Water SRF Bond Fund</v>
          </cell>
          <cell r="I1762">
            <v>2015</v>
          </cell>
          <cell r="L1762">
            <v>2037523</v>
          </cell>
        </row>
        <row r="1763">
          <cell r="E1763" t="str">
            <v>Drinking Water SRF Nonpledged</v>
          </cell>
          <cell r="I1763">
            <v>2015</v>
          </cell>
          <cell r="L1763">
            <v>120077</v>
          </cell>
        </row>
        <row r="1764">
          <cell r="E1764" t="str">
            <v>Drinking Water SRF Bond Fund</v>
          </cell>
          <cell r="I1764">
            <v>2015</v>
          </cell>
          <cell r="L1764">
            <v>2063210</v>
          </cell>
        </row>
        <row r="1765">
          <cell r="E1765" t="str">
            <v>Clean Water SRF Bond Fund</v>
          </cell>
          <cell r="I1765">
            <v>2015</v>
          </cell>
          <cell r="L1765">
            <v>600000</v>
          </cell>
        </row>
        <row r="1766">
          <cell r="E1766" t="str">
            <v>SPAP</v>
          </cell>
          <cell r="I1766">
            <v>2015</v>
          </cell>
          <cell r="L1766">
            <v>22000000</v>
          </cell>
        </row>
        <row r="1767">
          <cell r="E1767" t="str">
            <v>Clean Water SRF Bond Fund</v>
          </cell>
          <cell r="I1767">
            <v>2015</v>
          </cell>
          <cell r="L1767">
            <v>60000000</v>
          </cell>
        </row>
        <row r="1768">
          <cell r="E1768" t="str">
            <v>SPAP</v>
          </cell>
          <cell r="I1768">
            <v>2015</v>
          </cell>
          <cell r="L1768">
            <v>200000</v>
          </cell>
        </row>
        <row r="1769">
          <cell r="E1769" t="str">
            <v>Drinking Water SRF Bond Fund</v>
          </cell>
          <cell r="I1769">
            <v>2015</v>
          </cell>
          <cell r="L1769">
            <v>1631793</v>
          </cell>
        </row>
        <row r="1770">
          <cell r="E1770" t="str">
            <v>Drinking Water SRF Bond Fund</v>
          </cell>
          <cell r="I1770">
            <v>2015</v>
          </cell>
          <cell r="L1770">
            <v>19662352</v>
          </cell>
        </row>
        <row r="1771">
          <cell r="E1771" t="str">
            <v>Clean Water Legacy: Point Source Implementation</v>
          </cell>
          <cell r="I1771">
            <v>2015</v>
          </cell>
          <cell r="L1771">
            <v>540773.12</v>
          </cell>
        </row>
        <row r="1772">
          <cell r="E1772" t="str">
            <v>SPAP</v>
          </cell>
          <cell r="I1772">
            <v>2015</v>
          </cell>
          <cell r="L1772">
            <v>75000</v>
          </cell>
        </row>
        <row r="1773">
          <cell r="E1773" t="str">
            <v>Drinking Water SRF Bond Fund</v>
          </cell>
          <cell r="I1773">
            <v>2015</v>
          </cell>
          <cell r="L1773">
            <v>1172558</v>
          </cell>
        </row>
        <row r="1774">
          <cell r="E1774" t="str">
            <v>Clean Water SRF Bond Fund</v>
          </cell>
          <cell r="I1774">
            <v>2015</v>
          </cell>
          <cell r="L1774">
            <v>111173</v>
          </cell>
        </row>
        <row r="1775">
          <cell r="E1775" t="str">
            <v>Clean Water SRF Bond Fund</v>
          </cell>
          <cell r="I1775">
            <v>2015</v>
          </cell>
          <cell r="L1775">
            <v>163033</v>
          </cell>
        </row>
        <row r="1776">
          <cell r="E1776" t="str">
            <v>Clean Water Legacy: Point Source Implementation</v>
          </cell>
          <cell r="I1776">
            <v>2015</v>
          </cell>
          <cell r="L1776">
            <v>81398</v>
          </cell>
        </row>
        <row r="1777">
          <cell r="E1777" t="str">
            <v>Clean Water Legacy: Point Source Implementation</v>
          </cell>
          <cell r="I1777">
            <v>2015</v>
          </cell>
          <cell r="L1777">
            <v>496931</v>
          </cell>
        </row>
        <row r="1778">
          <cell r="E1778" t="str">
            <v>Clean Water SRF Bond Fund</v>
          </cell>
          <cell r="I1778">
            <v>2015</v>
          </cell>
          <cell r="L1778">
            <v>3366357</v>
          </cell>
        </row>
        <row r="1779">
          <cell r="E1779" t="str">
            <v>Clean Water SRF Nonpledged</v>
          </cell>
          <cell r="I1779">
            <v>2015</v>
          </cell>
          <cell r="L1779">
            <v>645988</v>
          </cell>
        </row>
        <row r="1780">
          <cell r="E1780" t="str">
            <v>Clean Water Legacy: Point Source Implementation</v>
          </cell>
          <cell r="I1780">
            <v>2015</v>
          </cell>
          <cell r="L1780">
            <v>3000000</v>
          </cell>
        </row>
        <row r="1781">
          <cell r="E1781" t="str">
            <v>Clean Water Legacy: Point Source Implementation</v>
          </cell>
          <cell r="I1781">
            <v>2015</v>
          </cell>
          <cell r="L1781">
            <v>255742</v>
          </cell>
        </row>
        <row r="1782">
          <cell r="E1782" t="str">
            <v>SPAP</v>
          </cell>
          <cell r="I1782">
            <v>2015</v>
          </cell>
          <cell r="L1782">
            <v>1425000</v>
          </cell>
        </row>
        <row r="1783">
          <cell r="E1783" t="str">
            <v>Clean Water SRF Bond Fund</v>
          </cell>
          <cell r="I1783">
            <v>2015</v>
          </cell>
          <cell r="L1783">
            <v>208305</v>
          </cell>
        </row>
        <row r="1784">
          <cell r="E1784" t="str">
            <v>WIF: General-Grant</v>
          </cell>
          <cell r="I1784">
            <v>2015</v>
          </cell>
          <cell r="L1784">
            <v>833221</v>
          </cell>
        </row>
        <row r="1785">
          <cell r="E1785" t="str">
            <v>Clean Water Legacy: Point Source Implementation</v>
          </cell>
          <cell r="I1785">
            <v>2015</v>
          </cell>
          <cell r="L1785">
            <v>290431</v>
          </cell>
        </row>
        <row r="1786">
          <cell r="E1786" t="str">
            <v>Clean Water Legacy: Point Source Implementation</v>
          </cell>
          <cell r="I1786">
            <v>2015</v>
          </cell>
          <cell r="L1786">
            <v>529457</v>
          </cell>
        </row>
        <row r="1787">
          <cell r="E1787" t="str">
            <v>Clean Water Legacy: Point Source Implementation</v>
          </cell>
          <cell r="I1787">
            <v>2016</v>
          </cell>
          <cell r="L1787">
            <v>2609610</v>
          </cell>
        </row>
        <row r="1788">
          <cell r="E1788" t="str">
            <v>Clean Water SRF Bond Fund</v>
          </cell>
          <cell r="I1788">
            <v>2016</v>
          </cell>
          <cell r="L1788">
            <v>1169522</v>
          </cell>
        </row>
        <row r="1789">
          <cell r="E1789" t="str">
            <v>Drinking Water SRF Bond Fund</v>
          </cell>
          <cell r="I1789">
            <v>2016</v>
          </cell>
          <cell r="L1789">
            <v>1082233</v>
          </cell>
        </row>
        <row r="1790">
          <cell r="E1790" t="str">
            <v>SPAP</v>
          </cell>
          <cell r="I1790">
            <v>2016</v>
          </cell>
          <cell r="L1790">
            <v>750000</v>
          </cell>
        </row>
        <row r="1791">
          <cell r="E1791" t="str">
            <v>Clean Water Legacy: Small Comm Construction-Loan</v>
          </cell>
          <cell r="I1791">
            <v>2016</v>
          </cell>
          <cell r="L1791">
            <v>39558</v>
          </cell>
        </row>
        <row r="1792">
          <cell r="E1792" t="str">
            <v>Clean Water Legacy: Small Comm Construction-Grant</v>
          </cell>
          <cell r="I1792">
            <v>2016</v>
          </cell>
          <cell r="L1792">
            <v>158230</v>
          </cell>
        </row>
        <row r="1793">
          <cell r="E1793" t="str">
            <v>Drinking Water SRF Bond Fund</v>
          </cell>
          <cell r="I1793">
            <v>2016</v>
          </cell>
          <cell r="L1793">
            <v>642071</v>
          </cell>
        </row>
        <row r="1794">
          <cell r="E1794" t="str">
            <v>Clean Water Legacy: Point Source Implementation</v>
          </cell>
          <cell r="I1794">
            <v>2016</v>
          </cell>
          <cell r="L1794">
            <v>144333</v>
          </cell>
        </row>
        <row r="1795">
          <cell r="E1795" t="str">
            <v>Clean Water Legacy: Small Comm Construction-Loan</v>
          </cell>
          <cell r="I1795">
            <v>2016</v>
          </cell>
          <cell r="L1795">
            <v>368441</v>
          </cell>
        </row>
        <row r="1796">
          <cell r="E1796" t="str">
            <v>Clean Water Legacy: Small Comm Construction-Grant</v>
          </cell>
          <cell r="I1796">
            <v>2016</v>
          </cell>
          <cell r="L1796">
            <v>1473766</v>
          </cell>
        </row>
        <row r="1797">
          <cell r="E1797" t="str">
            <v>Drinking Water SRF Bond Fund</v>
          </cell>
          <cell r="I1797">
            <v>2016</v>
          </cell>
          <cell r="L1797">
            <v>270150</v>
          </cell>
        </row>
        <row r="1798">
          <cell r="E1798" t="str">
            <v>Clean Water Legacy: Point Source Implementation</v>
          </cell>
          <cell r="I1798">
            <v>2016</v>
          </cell>
          <cell r="L1798">
            <v>11989</v>
          </cell>
        </row>
        <row r="1799">
          <cell r="E1799" t="str">
            <v>Clean Water SRF Bond Fund</v>
          </cell>
          <cell r="I1799">
            <v>2016</v>
          </cell>
          <cell r="L1799">
            <v>122842</v>
          </cell>
        </row>
        <row r="1800">
          <cell r="E1800" t="str">
            <v>WIF: General-Grant</v>
          </cell>
          <cell r="I1800">
            <v>2016</v>
          </cell>
          <cell r="L1800">
            <v>491368</v>
          </cell>
        </row>
        <row r="1801">
          <cell r="E1801" t="str">
            <v>Clean Water Legacy: Small Comm Tech Assist</v>
          </cell>
          <cell r="I1801">
            <v>2016</v>
          </cell>
          <cell r="L1801">
            <v>60000</v>
          </cell>
        </row>
        <row r="1802">
          <cell r="E1802" t="str">
            <v>Clean Water SRF Bond Fund</v>
          </cell>
          <cell r="I1802">
            <v>2016</v>
          </cell>
          <cell r="L1802">
            <v>399492</v>
          </cell>
        </row>
        <row r="1803">
          <cell r="E1803" t="str">
            <v>Drinking Water SRF Bond Fund</v>
          </cell>
          <cell r="I1803">
            <v>2016</v>
          </cell>
          <cell r="L1803">
            <v>611321</v>
          </cell>
        </row>
        <row r="1804">
          <cell r="E1804" t="str">
            <v>Drinking Water SRF Bond Fund</v>
          </cell>
          <cell r="I1804">
            <v>2016</v>
          </cell>
          <cell r="L1804">
            <v>165775</v>
          </cell>
        </row>
        <row r="1805">
          <cell r="E1805" t="str">
            <v>Drinking Water SRF Nonpledged</v>
          </cell>
          <cell r="I1805">
            <v>2016</v>
          </cell>
          <cell r="L1805">
            <v>663100</v>
          </cell>
        </row>
        <row r="1806">
          <cell r="E1806" t="str">
            <v>Clean Water SRF Bond Fund</v>
          </cell>
          <cell r="I1806">
            <v>2016</v>
          </cell>
          <cell r="L1806">
            <v>1074997</v>
          </cell>
        </row>
        <row r="1807">
          <cell r="E1807" t="str">
            <v>WIF: General-Grant</v>
          </cell>
          <cell r="I1807">
            <v>2016</v>
          </cell>
          <cell r="L1807">
            <v>3460468</v>
          </cell>
        </row>
        <row r="1808">
          <cell r="E1808" t="str">
            <v>Drinking Water SRF Bond Fund</v>
          </cell>
          <cell r="I1808">
            <v>2016</v>
          </cell>
          <cell r="L1808">
            <v>4741091</v>
          </cell>
        </row>
        <row r="1809">
          <cell r="E1809" t="str">
            <v>Drinking Water SRF Bond Fund</v>
          </cell>
          <cell r="I1809">
            <v>2016</v>
          </cell>
          <cell r="L1809">
            <v>1458265</v>
          </cell>
        </row>
        <row r="1810">
          <cell r="E1810" t="str">
            <v>Drinking Water SRF Bond Fund</v>
          </cell>
          <cell r="I1810">
            <v>2016</v>
          </cell>
          <cell r="L1810">
            <v>929105</v>
          </cell>
        </row>
        <row r="1811">
          <cell r="E1811" t="str">
            <v>Clean Water SRF Bond Fund</v>
          </cell>
          <cell r="I1811">
            <v>2016</v>
          </cell>
          <cell r="L1811">
            <v>4102252</v>
          </cell>
        </row>
        <row r="1812">
          <cell r="E1812" t="str">
            <v>Clean Water SRF Bond Fund</v>
          </cell>
          <cell r="I1812">
            <v>2016</v>
          </cell>
          <cell r="L1812">
            <v>4418242</v>
          </cell>
        </row>
        <row r="1813">
          <cell r="E1813" t="str">
            <v>Clean Water SRF Nonpledged</v>
          </cell>
          <cell r="I1813">
            <v>2016</v>
          </cell>
          <cell r="L1813">
            <v>1000000</v>
          </cell>
        </row>
        <row r="1814">
          <cell r="E1814" t="str">
            <v>Drinking Water SRF Bond Fund</v>
          </cell>
          <cell r="I1814">
            <v>2016</v>
          </cell>
          <cell r="L1814">
            <v>3718290</v>
          </cell>
        </row>
        <row r="1815">
          <cell r="E1815" t="str">
            <v>Clean Water Legacy: Point Source Implementation</v>
          </cell>
          <cell r="I1815">
            <v>2016</v>
          </cell>
          <cell r="L1815">
            <v>596350</v>
          </cell>
        </row>
        <row r="1816">
          <cell r="E1816" t="str">
            <v>Clean Water SRF Bond Fund</v>
          </cell>
          <cell r="I1816">
            <v>2016</v>
          </cell>
          <cell r="L1816">
            <v>2391483</v>
          </cell>
        </row>
        <row r="1817">
          <cell r="E1817" t="str">
            <v>Clean Water Legacy: Point Source Implementation</v>
          </cell>
          <cell r="I1817">
            <v>2016</v>
          </cell>
          <cell r="L1817">
            <v>1165043</v>
          </cell>
        </row>
        <row r="1818">
          <cell r="E1818" t="str">
            <v>Clean Water SRF Bond Fund</v>
          </cell>
          <cell r="I1818">
            <v>2016</v>
          </cell>
          <cell r="L1818">
            <v>67215</v>
          </cell>
        </row>
        <row r="1819">
          <cell r="E1819" t="str">
            <v>WIF: General-Grant</v>
          </cell>
          <cell r="I1819">
            <v>2016</v>
          </cell>
          <cell r="L1819">
            <v>268862</v>
          </cell>
        </row>
        <row r="1820">
          <cell r="E1820" t="str">
            <v>Drinking Water SRF Bond Fund</v>
          </cell>
          <cell r="I1820">
            <v>2016</v>
          </cell>
          <cell r="L1820">
            <v>429970</v>
          </cell>
        </row>
        <row r="1821">
          <cell r="E1821" t="str">
            <v>Clean Water SRF Bond Fund</v>
          </cell>
          <cell r="I1821">
            <v>2016</v>
          </cell>
          <cell r="L1821">
            <v>1305832</v>
          </cell>
        </row>
        <row r="1822">
          <cell r="E1822" t="str">
            <v>Drinking Water SRF Bond Fund</v>
          </cell>
          <cell r="I1822">
            <v>2016</v>
          </cell>
          <cell r="L1822">
            <v>1373065</v>
          </cell>
        </row>
        <row r="1823">
          <cell r="E1823" t="str">
            <v>Drinking Water SRF Bond Fund</v>
          </cell>
          <cell r="I1823">
            <v>2016</v>
          </cell>
          <cell r="L1823">
            <v>330820</v>
          </cell>
        </row>
        <row r="1824">
          <cell r="E1824" t="str">
            <v>Drinking Water SRF Nonpledged</v>
          </cell>
          <cell r="I1824">
            <v>2016</v>
          </cell>
          <cell r="L1824">
            <v>1323280</v>
          </cell>
        </row>
        <row r="1825">
          <cell r="E1825" t="str">
            <v>Clean Water SRF Bond Fund</v>
          </cell>
          <cell r="I1825">
            <v>2016</v>
          </cell>
          <cell r="L1825">
            <v>2132276</v>
          </cell>
        </row>
        <row r="1826">
          <cell r="E1826" t="str">
            <v>Clean Water SRF Nonpledged</v>
          </cell>
          <cell r="I1826">
            <v>2016</v>
          </cell>
          <cell r="L1826">
            <v>1158274</v>
          </cell>
        </row>
        <row r="1827">
          <cell r="E1827" t="str">
            <v>Clean Water SRF Bond Fund</v>
          </cell>
          <cell r="I1827">
            <v>2016</v>
          </cell>
          <cell r="L1827">
            <v>7029490</v>
          </cell>
        </row>
        <row r="1828">
          <cell r="E1828" t="str">
            <v>Clean Water SRF Nonpledged</v>
          </cell>
          <cell r="I1828">
            <v>2016</v>
          </cell>
          <cell r="L1828">
            <v>4127130</v>
          </cell>
        </row>
        <row r="1829">
          <cell r="E1829" t="str">
            <v>WIF: General-RD Match</v>
          </cell>
          <cell r="I1829">
            <v>2016</v>
          </cell>
          <cell r="L1829">
            <v>786000</v>
          </cell>
        </row>
        <row r="1830">
          <cell r="E1830" t="str">
            <v>Clean Water Legacy: Point Source Implementation</v>
          </cell>
          <cell r="I1830">
            <v>2016</v>
          </cell>
          <cell r="L1830">
            <v>2848723</v>
          </cell>
        </row>
        <row r="1831">
          <cell r="E1831" t="str">
            <v>Clean Water SRF Bond Fund</v>
          </cell>
          <cell r="I1831">
            <v>2016</v>
          </cell>
          <cell r="L1831">
            <v>7402633</v>
          </cell>
        </row>
        <row r="1832">
          <cell r="E1832" t="str">
            <v>Clean Water SRF Nonpledged</v>
          </cell>
          <cell r="I1832">
            <v>2016</v>
          </cell>
          <cell r="L1832">
            <v>2133580</v>
          </cell>
        </row>
        <row r="1833">
          <cell r="E1833" t="str">
            <v>WIF: General-Grant</v>
          </cell>
          <cell r="I1833">
            <v>2016</v>
          </cell>
          <cell r="L1833">
            <v>1037287</v>
          </cell>
        </row>
        <row r="1834">
          <cell r="E1834" t="str">
            <v>Clean Water SRF Bond Fund</v>
          </cell>
          <cell r="I1834">
            <v>2016</v>
          </cell>
          <cell r="L1834">
            <v>125359</v>
          </cell>
        </row>
        <row r="1835">
          <cell r="E1835" t="str">
            <v>WIF: General-Grant</v>
          </cell>
          <cell r="I1835">
            <v>2016</v>
          </cell>
          <cell r="L1835">
            <v>501436</v>
          </cell>
        </row>
        <row r="1836">
          <cell r="E1836" t="str">
            <v>Drinking Water SRF Bond Fund</v>
          </cell>
          <cell r="I1836">
            <v>2016</v>
          </cell>
          <cell r="L1836">
            <v>170762</v>
          </cell>
        </row>
        <row r="1837">
          <cell r="E1837" t="str">
            <v>Drinking Water SRF Nonpledged</v>
          </cell>
          <cell r="I1837">
            <v>2016</v>
          </cell>
          <cell r="L1837">
            <v>223608</v>
          </cell>
        </row>
        <row r="1838">
          <cell r="E1838" t="str">
            <v>WIF: General-RD Match</v>
          </cell>
          <cell r="I1838">
            <v>2016</v>
          </cell>
          <cell r="L1838">
            <v>367000</v>
          </cell>
        </row>
        <row r="1839">
          <cell r="E1839" t="str">
            <v>Drinking Water SRF Nonpledged</v>
          </cell>
          <cell r="I1839">
            <v>2016</v>
          </cell>
          <cell r="L1839">
            <v>646800</v>
          </cell>
        </row>
        <row r="1840">
          <cell r="E1840" t="str">
            <v>Drinking Water SRF Bond Fund</v>
          </cell>
          <cell r="I1840">
            <v>2016</v>
          </cell>
          <cell r="L1840">
            <v>161700</v>
          </cell>
        </row>
        <row r="1841">
          <cell r="E1841" t="str">
            <v>Drinking Water SRF Bond Fund</v>
          </cell>
          <cell r="I1841">
            <v>2016</v>
          </cell>
          <cell r="L1841">
            <v>936331</v>
          </cell>
        </row>
        <row r="1842">
          <cell r="E1842" t="str">
            <v>Drinking Water SRF Bond Fund</v>
          </cell>
          <cell r="I1842">
            <v>2016</v>
          </cell>
          <cell r="L1842">
            <v>11732105</v>
          </cell>
        </row>
        <row r="1843">
          <cell r="E1843" t="str">
            <v>Drinking Water SRF Bond Fund</v>
          </cell>
          <cell r="I1843">
            <v>2016</v>
          </cell>
          <cell r="L1843">
            <v>1007005</v>
          </cell>
        </row>
        <row r="1844">
          <cell r="E1844" t="str">
            <v>Drinking Water SRF Bond Fund</v>
          </cell>
          <cell r="I1844">
            <v>2016</v>
          </cell>
          <cell r="L1844">
            <v>57409</v>
          </cell>
        </row>
        <row r="1845">
          <cell r="E1845" t="str">
            <v>Clean Water SRF Bond Fund</v>
          </cell>
          <cell r="I1845">
            <v>2016</v>
          </cell>
          <cell r="L1845">
            <v>79280</v>
          </cell>
        </row>
        <row r="1846">
          <cell r="E1846" t="str">
            <v>Clean Water SRF Bond Fund</v>
          </cell>
          <cell r="I1846">
            <v>2016</v>
          </cell>
          <cell r="L1846">
            <v>1144795</v>
          </cell>
        </row>
        <row r="1847">
          <cell r="E1847" t="str">
            <v>Clean Water SRF Bond Fund</v>
          </cell>
          <cell r="I1847">
            <v>2016</v>
          </cell>
          <cell r="L1847">
            <v>2562402</v>
          </cell>
        </row>
        <row r="1848">
          <cell r="E1848" t="str">
            <v>Clean Water Legacy: Point Source Implementation</v>
          </cell>
          <cell r="I1848">
            <v>2016</v>
          </cell>
          <cell r="L1848">
            <v>446914</v>
          </cell>
        </row>
        <row r="1851">
          <cell r="E1851" t="str">
            <v>Clean Water Legacy: Small Comm Construction-Loan</v>
          </cell>
          <cell r="L1851">
            <v>60725</v>
          </cell>
        </row>
        <row r="1852">
          <cell r="E1852" t="str">
            <v>Clean Water Legacy: Small Comm Construction-Grant</v>
          </cell>
          <cell r="L1852">
            <v>133905</v>
          </cell>
        </row>
        <row r="1853">
          <cell r="E1853" t="str">
            <v>Drinking Water SRF Bond Fund</v>
          </cell>
          <cell r="L1853">
            <v>2303586</v>
          </cell>
        </row>
        <row r="1854">
          <cell r="E1854" t="str">
            <v>Drinking Water SRF Bond Fund</v>
          </cell>
          <cell r="L1854">
            <v>857100</v>
          </cell>
        </row>
        <row r="1855">
          <cell r="E1855" t="str">
            <v>Clean Water SRF Bond Fund</v>
          </cell>
          <cell r="L1855">
            <v>70000000</v>
          </cell>
        </row>
        <row r="1856">
          <cell r="E1856" t="str">
            <v xml:space="preserve"> </v>
          </cell>
          <cell r="I1856" t="str">
            <v xml:space="preserve"> </v>
          </cell>
          <cell r="L1856" t="str">
            <v xml:space="preserve"> 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50"/>
  <sheetViews>
    <sheetView tabSelected="1" zoomScale="80" zoomScaleNormal="80" workbookViewId="0">
      <pane xSplit="1" topLeftCell="B1" activePane="topRight" state="frozen"/>
      <selection pane="topRight" activeCell="M15" sqref="M15"/>
    </sheetView>
  </sheetViews>
  <sheetFormatPr defaultRowHeight="14.25" customHeight="1" x14ac:dyDescent="0.25"/>
  <cols>
    <col min="1" max="1" width="13.88671875" customWidth="1"/>
    <col min="2" max="11" width="13.6640625" customWidth="1"/>
    <col min="12" max="12" width="13.6640625" style="2" customWidth="1"/>
    <col min="13" max="13" width="19.33203125" customWidth="1"/>
  </cols>
  <sheetData>
    <row r="1" spans="1:12" ht="14.25" customHeight="1" x14ac:dyDescent="0.25">
      <c r="A1" s="1" t="s">
        <v>9</v>
      </c>
    </row>
    <row r="2" spans="1:12" ht="22.2" customHeight="1" x14ac:dyDescent="0.25">
      <c r="A2" s="1"/>
    </row>
    <row r="3" spans="1:12" s="1" customFormat="1" ht="22.2" customHeight="1" x14ac:dyDescent="0.55000000000000004">
      <c r="B3" s="8" t="s">
        <v>10</v>
      </c>
      <c r="C3" s="9"/>
      <c r="D3" s="9"/>
      <c r="E3" s="9"/>
      <c r="F3" s="9"/>
      <c r="G3" s="9"/>
      <c r="H3" s="9"/>
      <c r="I3" s="10"/>
      <c r="J3" s="8" t="s">
        <v>11</v>
      </c>
      <c r="K3" s="10"/>
      <c r="L3" s="11"/>
    </row>
    <row r="4" spans="1:12" s="16" customFormat="1" ht="56.4" customHeight="1" x14ac:dyDescent="0.55000000000000004">
      <c r="A4" s="12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12</v>
      </c>
      <c r="G4" s="13" t="s">
        <v>5</v>
      </c>
      <c r="H4" s="13" t="s">
        <v>6</v>
      </c>
      <c r="I4" s="13" t="s">
        <v>13</v>
      </c>
      <c r="J4" s="14" t="s">
        <v>7</v>
      </c>
      <c r="K4" s="15" t="s">
        <v>8</v>
      </c>
      <c r="L4" s="14" t="s">
        <v>14</v>
      </c>
    </row>
    <row r="5" spans="1:12" s="18" customFormat="1" ht="30" customHeight="1" x14ac:dyDescent="0.25">
      <c r="A5" s="17" t="s">
        <v>15</v>
      </c>
      <c r="B5" s="18">
        <v>90331816.725999996</v>
      </c>
      <c r="C5" s="18">
        <v>3807346.8840000005</v>
      </c>
      <c r="D5" s="18">
        <v>35194080.223999999</v>
      </c>
      <c r="E5" s="18">
        <v>3958888.3439999996</v>
      </c>
      <c r="F5" s="18">
        <v>7448250.5999999996</v>
      </c>
      <c r="G5" s="18">
        <v>0</v>
      </c>
      <c r="H5" s="18">
        <v>10973771.094000001</v>
      </c>
      <c r="I5" s="18">
        <v>1465446.5</v>
      </c>
      <c r="J5" s="19">
        <v>26241800</v>
      </c>
      <c r="K5" s="20">
        <v>20449713.199999999</v>
      </c>
      <c r="L5" s="19">
        <f>SUM(B5:K5)</f>
        <v>199871113.572</v>
      </c>
    </row>
    <row r="6" spans="1:12" s="18" customFormat="1" ht="21.6" customHeight="1" x14ac:dyDescent="0.25">
      <c r="A6" s="21" t="s">
        <v>16</v>
      </c>
      <c r="B6" s="22">
        <v>94000000</v>
      </c>
      <c r="C6" s="20">
        <v>2400000</v>
      </c>
      <c r="D6" s="22">
        <v>40000000</v>
      </c>
      <c r="E6" s="22">
        <v>2900000</v>
      </c>
      <c r="F6" s="20">
        <v>40000000</v>
      </c>
      <c r="G6" s="22">
        <v>15000000</v>
      </c>
      <c r="H6" s="22">
        <v>38919000</v>
      </c>
      <c r="I6" s="22">
        <v>125000</v>
      </c>
      <c r="J6" s="23">
        <v>23000000</v>
      </c>
      <c r="K6" s="20">
        <v>15000000</v>
      </c>
      <c r="L6" s="19">
        <f>SUM(B6:K6)</f>
        <v>271344000</v>
      </c>
    </row>
    <row r="7" spans="1:12" s="18" customFormat="1" ht="21.6" customHeight="1" x14ac:dyDescent="0.25">
      <c r="A7" s="21" t="s">
        <v>17</v>
      </c>
      <c r="B7" s="22">
        <v>125000000</v>
      </c>
      <c r="C7" s="20">
        <v>2400000</v>
      </c>
      <c r="D7" s="22">
        <v>50000000</v>
      </c>
      <c r="E7" s="22">
        <v>2900000</v>
      </c>
      <c r="F7" s="20">
        <v>25000000</v>
      </c>
      <c r="G7" s="22">
        <v>15000000</v>
      </c>
      <c r="H7" s="22">
        <v>40000000</v>
      </c>
      <c r="I7" s="22">
        <v>125000</v>
      </c>
      <c r="J7" s="23">
        <v>23000000</v>
      </c>
      <c r="K7" s="20">
        <v>15000000</v>
      </c>
      <c r="L7" s="19">
        <f>SUM(B7:K7)</f>
        <v>298425000</v>
      </c>
    </row>
    <row r="8" spans="1:12" ht="21.6" customHeight="1" x14ac:dyDescent="0.25">
      <c r="A8" s="4"/>
      <c r="B8" s="5"/>
      <c r="C8" s="7"/>
      <c r="D8" s="5"/>
      <c r="E8" s="5"/>
      <c r="F8" s="7"/>
      <c r="G8" s="5"/>
      <c r="H8" s="5"/>
      <c r="I8" s="5"/>
      <c r="J8" s="24"/>
      <c r="K8" s="24"/>
      <c r="L8" s="7"/>
    </row>
    <row r="9" spans="1:12" ht="14.25" customHeight="1" x14ac:dyDescent="0.25">
      <c r="A9" s="4"/>
      <c r="B9" s="5"/>
      <c r="C9" s="7"/>
      <c r="D9" s="5"/>
      <c r="E9" s="5"/>
      <c r="F9" s="7"/>
      <c r="G9" s="5"/>
      <c r="H9" s="5"/>
      <c r="I9" s="5"/>
      <c r="J9" s="24"/>
      <c r="K9" s="24"/>
      <c r="L9" s="7"/>
    </row>
    <row r="10" spans="1:12" ht="14.25" customHeight="1" x14ac:dyDescent="0.25">
      <c r="A10" s="25"/>
      <c r="J10" s="6"/>
    </row>
    <row r="11" spans="1:12" ht="14.25" customHeight="1" x14ac:dyDescent="0.25">
      <c r="J11" s="6"/>
    </row>
    <row r="12" spans="1:12" ht="14.25" customHeight="1" x14ac:dyDescent="0.25">
      <c r="J12" s="6"/>
    </row>
    <row r="40" spans="1:23" s="3" customFormat="1" ht="14.25" customHeight="1" x14ac:dyDescent="0.25">
      <c r="A40"/>
      <c r="B40"/>
      <c r="C40"/>
      <c r="D40"/>
      <c r="E40"/>
      <c r="F40"/>
      <c r="G40"/>
      <c r="H40"/>
      <c r="I40"/>
      <c r="J40"/>
      <c r="K40"/>
      <c r="L40" s="2"/>
      <c r="M40"/>
      <c r="N40"/>
      <c r="O40"/>
      <c r="P40"/>
      <c r="Q40"/>
      <c r="R40"/>
      <c r="S40"/>
      <c r="T40"/>
      <c r="U40"/>
      <c r="V40"/>
      <c r="W40"/>
    </row>
    <row r="235" spans="1:12" ht="14.25" customHeight="1" x14ac:dyDescent="0.25">
      <c r="L235" s="26" t="s">
        <v>18</v>
      </c>
    </row>
    <row r="236" spans="1:12" s="2" customFormat="1" ht="14.25" customHeight="1" x14ac:dyDescent="0.25">
      <c r="A236" s="26" t="s">
        <v>19</v>
      </c>
      <c r="B236" s="26" t="s">
        <v>20</v>
      </c>
      <c r="C236" s="2">
        <f>532308393+82564000</f>
        <v>614872393</v>
      </c>
      <c r="H236" s="26" t="s">
        <v>21</v>
      </c>
      <c r="I236" s="26"/>
      <c r="L236" s="2">
        <v>4000000</v>
      </c>
    </row>
    <row r="237" spans="1:12" s="2" customFormat="1" ht="14.25" customHeight="1" x14ac:dyDescent="0.25">
      <c r="B237" s="26" t="s">
        <v>22</v>
      </c>
      <c r="C237" s="2">
        <v>169447542</v>
      </c>
      <c r="H237" s="26" t="s">
        <v>23</v>
      </c>
      <c r="I237" s="26"/>
      <c r="L237" s="2" t="e">
        <f>#REF!/L236</f>
        <v>#REF!</v>
      </c>
    </row>
    <row r="238" spans="1:12" s="2" customFormat="1" ht="14.25" customHeight="1" x14ac:dyDescent="0.4">
      <c r="D238" s="27" t="s">
        <v>24</v>
      </c>
      <c r="H238" s="26" t="s">
        <v>25</v>
      </c>
      <c r="I238" s="26"/>
      <c r="J238" s="27"/>
      <c r="K238" s="27"/>
      <c r="L238" s="27" t="e">
        <f>#REF!/L236</f>
        <v>#REF!</v>
      </c>
    </row>
    <row r="239" spans="1:12" s="2" customFormat="1" ht="14.25" customHeight="1" x14ac:dyDescent="0.25">
      <c r="B239" s="26" t="s">
        <v>26</v>
      </c>
      <c r="C239" s="2">
        <v>2426628478</v>
      </c>
      <c r="D239" s="28">
        <f>C239/C236</f>
        <v>3.9465562377265488</v>
      </c>
      <c r="L239" s="2" t="e">
        <f>L237-L238</f>
        <v>#REF!</v>
      </c>
    </row>
    <row r="240" spans="1:12" s="2" customFormat="1" ht="14.25" customHeight="1" x14ac:dyDescent="0.4">
      <c r="B240" s="26" t="s">
        <v>27</v>
      </c>
      <c r="C240" s="27">
        <v>194127838</v>
      </c>
      <c r="D240" s="29">
        <f>C240/C236</f>
        <v>0.31572053032473685</v>
      </c>
      <c r="E240" s="27" t="s">
        <v>28</v>
      </c>
      <c r="F240" s="27"/>
    </row>
    <row r="241" spans="1:12" s="2" customFormat="1" ht="14.25" customHeight="1" x14ac:dyDescent="0.25">
      <c r="C241" s="2">
        <f>SUM(C239:C240)</f>
        <v>2620756316</v>
      </c>
      <c r="D241" s="30">
        <f>SUM(D239:D240)</f>
        <v>4.2622767680512856</v>
      </c>
      <c r="E241" s="30">
        <f>C241/C237</f>
        <v>15.466475848909038</v>
      </c>
    </row>
    <row r="242" spans="1:12" s="2" customFormat="1" ht="14.25" customHeight="1" x14ac:dyDescent="0.25"/>
    <row r="243" spans="1:12" s="2" customFormat="1" ht="14.25" customHeight="1" x14ac:dyDescent="0.25"/>
    <row r="244" spans="1:12" s="2" customFormat="1" ht="14.25" customHeight="1" x14ac:dyDescent="0.25">
      <c r="A244" s="26" t="s">
        <v>29</v>
      </c>
      <c r="B244" s="26" t="s">
        <v>20</v>
      </c>
      <c r="C244" s="2">
        <f>238668500+24577000</f>
        <v>263245500</v>
      </c>
      <c r="H244"/>
      <c r="I244"/>
      <c r="J244"/>
      <c r="K244"/>
      <c r="L244" s="26" t="s">
        <v>18</v>
      </c>
    </row>
    <row r="245" spans="1:12" s="2" customFormat="1" ht="14.25" customHeight="1" x14ac:dyDescent="0.25">
      <c r="B245" s="26" t="s">
        <v>22</v>
      </c>
      <c r="C245" s="2">
        <v>57669458</v>
      </c>
      <c r="H245" s="26" t="s">
        <v>30</v>
      </c>
      <c r="I245" s="26"/>
      <c r="L245" s="2">
        <v>2000000</v>
      </c>
    </row>
    <row r="246" spans="1:12" s="2" customFormat="1" ht="14.25" customHeight="1" x14ac:dyDescent="0.25">
      <c r="H246" s="26" t="s">
        <v>23</v>
      </c>
      <c r="I246" s="26"/>
      <c r="L246" s="2" t="e">
        <f>#REF!/L245</f>
        <v>#REF!</v>
      </c>
    </row>
    <row r="247" spans="1:12" s="2" customFormat="1" ht="14.25" customHeight="1" x14ac:dyDescent="0.4">
      <c r="B247" s="26" t="s">
        <v>31</v>
      </c>
      <c r="C247" s="2">
        <f>595671912+5115064</f>
        <v>600786976</v>
      </c>
      <c r="H247" s="26" t="s">
        <v>25</v>
      </c>
      <c r="I247" s="26"/>
      <c r="J247" s="27"/>
      <c r="K247" s="27"/>
      <c r="L247" s="27" t="e">
        <f>#REF!/L245</f>
        <v>#REF!</v>
      </c>
    </row>
    <row r="248" spans="1:12" s="2" customFormat="1" ht="14.25" customHeight="1" x14ac:dyDescent="0.4">
      <c r="B248" s="26" t="s">
        <v>32</v>
      </c>
      <c r="C248" s="27">
        <f>33677667+1705020</f>
        <v>35382687</v>
      </c>
      <c r="D248" s="26" t="s">
        <v>24</v>
      </c>
      <c r="E248" s="26" t="s">
        <v>33</v>
      </c>
      <c r="F248" s="27"/>
      <c r="L248" s="2" t="e">
        <f>L246-L247</f>
        <v>#REF!</v>
      </c>
    </row>
    <row r="249" spans="1:12" s="2" customFormat="1" ht="14.25" customHeight="1" x14ac:dyDescent="0.25">
      <c r="C249" s="2">
        <f>SUM(C247:C248)</f>
        <v>636169663</v>
      </c>
      <c r="D249" s="28">
        <f>C249/C244</f>
        <v>2.4166402198708048</v>
      </c>
      <c r="E249" s="30">
        <f>C249/C245</f>
        <v>11.031309900640995</v>
      </c>
    </row>
    <row r="250" spans="1:12" s="2" customFormat="1" ht="14.25" customHeight="1" x14ac:dyDescent="0.25"/>
  </sheetData>
  <pageMargins left="0.75" right="0.75" top="0.75" bottom="0.75" header="0.5" footer="0.5"/>
  <pageSetup scale="74" orientation="landscape" horizontalDpi="1200" verticalDpi="1200" r:id="rId1"/>
  <headerFooter alignWithMargins="0">
    <oddFooter>&amp;LMinnesota Public Facilities Authority&amp;RNov 2017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Loans &amp; Grants, bar charts (2)</vt:lpstr>
      <vt:lpstr>'Loans &amp; Grants, bar charts (2)'!Print_Area</vt:lpstr>
    </vt:vector>
  </TitlesOfParts>
  <Company>DEED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Freeman</dc:creator>
  <cp:lastModifiedBy>Jeff Freeman</cp:lastModifiedBy>
  <dcterms:created xsi:type="dcterms:W3CDTF">2017-11-22T18:06:37Z</dcterms:created>
  <dcterms:modified xsi:type="dcterms:W3CDTF">2017-11-22T18:13:42Z</dcterms:modified>
</cp:coreProperties>
</file>